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skova\AppData\Local\Microsoft\Windows\INetCache\Content.Outlook\L70YE0T5\"/>
    </mc:Choice>
  </mc:AlternateContent>
  <xr:revisionPtr revIDLastSave="0" documentId="13_ncr:1_{07AFD085-54D1-4968-B3A7-3214E45E2351}" xr6:coauthVersionLast="45" xr6:coauthVersionMax="45" xr10:uidLastSave="{00000000-0000-0000-0000-000000000000}"/>
  <bookViews>
    <workbookView xWindow="-120" yWindow="-120" windowWidth="29040" windowHeight="15840" xr2:uid="{9A94742A-6D88-4D5A-A9A9-B2A551FAC043}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48" i="1"/>
  <c r="H48" i="1"/>
  <c r="G48" i="1"/>
  <c r="K141" i="2"/>
  <c r="J141" i="2"/>
  <c r="I141" i="2"/>
  <c r="J71" i="2"/>
  <c r="I71" i="2"/>
  <c r="E17" i="4" l="1"/>
  <c r="H10" i="4"/>
  <c r="G10" i="4"/>
  <c r="F10" i="4"/>
  <c r="G7" i="3"/>
  <c r="K158" i="2"/>
  <c r="J158" i="2"/>
  <c r="I158" i="2"/>
  <c r="H158" i="2"/>
  <c r="H154" i="2"/>
  <c r="F154" i="2"/>
  <c r="E154" i="2"/>
  <c r="K151" i="2"/>
  <c r="K150" i="2" s="1"/>
  <c r="J151" i="2"/>
  <c r="I151" i="2"/>
  <c r="J150" i="2"/>
  <c r="I150" i="2"/>
  <c r="G150" i="2"/>
  <c r="F150" i="2"/>
  <c r="E150" i="2"/>
  <c r="K146" i="2"/>
  <c r="J146" i="2"/>
  <c r="I146" i="2"/>
  <c r="G146" i="2"/>
  <c r="F144" i="2"/>
  <c r="H141" i="2"/>
  <c r="G141" i="2"/>
  <c r="F141" i="2"/>
  <c r="K135" i="2"/>
  <c r="J135" i="2"/>
  <c r="I135" i="2"/>
  <c r="I132" i="2" s="1"/>
  <c r="H135" i="2"/>
  <c r="G135" i="2"/>
  <c r="F135" i="2"/>
  <c r="F132" i="2" s="1"/>
  <c r="E135" i="2"/>
  <c r="K132" i="2"/>
  <c r="J132" i="2"/>
  <c r="E132" i="2"/>
  <c r="K125" i="2"/>
  <c r="J125" i="2"/>
  <c r="I125" i="2"/>
  <c r="G125" i="2"/>
  <c r="F125" i="2"/>
  <c r="E125" i="2"/>
  <c r="K121" i="2"/>
  <c r="J121" i="2"/>
  <c r="I121" i="2"/>
  <c r="K111" i="2"/>
  <c r="J111" i="2"/>
  <c r="I111" i="2"/>
  <c r="H111" i="2"/>
  <c r="G111" i="2"/>
  <c r="F111" i="2"/>
  <c r="E111" i="2"/>
  <c r="F102" i="2"/>
  <c r="F101" i="2" s="1"/>
  <c r="H96" i="2"/>
  <c r="F96" i="2"/>
  <c r="E96" i="2"/>
  <c r="H91" i="2"/>
  <c r="F91" i="2"/>
  <c r="F79" i="2" s="1"/>
  <c r="E91" i="2"/>
  <c r="H88" i="2"/>
  <c r="E79" i="2"/>
  <c r="F73" i="2"/>
  <c r="E73" i="2"/>
  <c r="K71" i="2"/>
  <c r="G71" i="2"/>
  <c r="H68" i="2"/>
  <c r="F68" i="2"/>
  <c r="F63" i="2" s="1"/>
  <c r="K64" i="2"/>
  <c r="J64" i="2"/>
  <c r="J63" i="2" s="1"/>
  <c r="I64" i="2"/>
  <c r="H64" i="2"/>
  <c r="H63" i="2" s="1"/>
  <c r="F64" i="2"/>
  <c r="K63" i="2"/>
  <c r="I63" i="2"/>
  <c r="E63" i="2"/>
  <c r="K48" i="2"/>
  <c r="J48" i="2"/>
  <c r="I48" i="2"/>
  <c r="I6" i="2" s="1"/>
  <c r="H48" i="2"/>
  <c r="G48" i="2"/>
  <c r="F48" i="2"/>
  <c r="E48" i="2"/>
  <c r="K44" i="2"/>
  <c r="J44" i="2"/>
  <c r="I44" i="2"/>
  <c r="F44" i="2"/>
  <c r="E44" i="2"/>
  <c r="K38" i="2"/>
  <c r="J38" i="2"/>
  <c r="I38" i="2"/>
  <c r="H38" i="2"/>
  <c r="G38" i="2"/>
  <c r="G6" i="2" s="1"/>
  <c r="F38" i="2"/>
  <c r="E38" i="2"/>
  <c r="K26" i="2"/>
  <c r="J26" i="2"/>
  <c r="I26" i="2"/>
  <c r="H26" i="2"/>
  <c r="G26" i="2"/>
  <c r="F26" i="2"/>
  <c r="E26" i="2"/>
  <c r="K20" i="2"/>
  <c r="J20" i="2"/>
  <c r="I20" i="2"/>
  <c r="H20" i="2"/>
  <c r="G20" i="2"/>
  <c r="F20" i="2"/>
  <c r="E20" i="2"/>
  <c r="K9" i="2"/>
  <c r="J9" i="2"/>
  <c r="I9" i="2"/>
  <c r="H9" i="2"/>
  <c r="G9" i="2"/>
  <c r="F9" i="2"/>
  <c r="E9" i="2"/>
  <c r="F7" i="2"/>
  <c r="F6" i="2" s="1"/>
  <c r="E7" i="2"/>
  <c r="E6" i="2"/>
  <c r="I56" i="1"/>
  <c r="H56" i="1"/>
  <c r="G56" i="1"/>
  <c r="G52" i="1" s="1"/>
  <c r="F56" i="1"/>
  <c r="D56" i="1"/>
  <c r="C56" i="1"/>
  <c r="F53" i="1"/>
  <c r="F52" i="1" s="1"/>
  <c r="E53" i="1"/>
  <c r="E52" i="1" s="1"/>
  <c r="C53" i="1"/>
  <c r="I52" i="1"/>
  <c r="H52" i="1"/>
  <c r="D52" i="1"/>
  <c r="D49" i="1" s="1"/>
  <c r="D48" i="1" s="1"/>
  <c r="C52" i="1"/>
  <c r="C49" i="1" s="1"/>
  <c r="C48" i="1" s="1"/>
  <c r="I39" i="1"/>
  <c r="H39" i="1"/>
  <c r="G39" i="1"/>
  <c r="F39" i="1"/>
  <c r="F23" i="1" s="1"/>
  <c r="F17" i="1" s="1"/>
  <c r="E39" i="1"/>
  <c r="I28" i="1"/>
  <c r="H28" i="1"/>
  <c r="H23" i="1" s="1"/>
  <c r="H17" i="1" s="1"/>
  <c r="G28" i="1"/>
  <c r="F28" i="1"/>
  <c r="I23" i="1"/>
  <c r="G23" i="1"/>
  <c r="G17" i="1" s="1"/>
  <c r="E23" i="1"/>
  <c r="I19" i="1"/>
  <c r="H19" i="1"/>
  <c r="G19" i="1"/>
  <c r="F19" i="1"/>
  <c r="E19" i="1"/>
  <c r="C19" i="1"/>
  <c r="I17" i="1"/>
  <c r="E17" i="1"/>
  <c r="I13" i="1"/>
  <c r="H13" i="1"/>
  <c r="F13" i="1"/>
  <c r="E13" i="1"/>
  <c r="D13" i="1"/>
  <c r="I8" i="1"/>
  <c r="I5" i="1" s="1"/>
  <c r="I4" i="1" s="1"/>
  <c r="H8" i="1"/>
  <c r="H5" i="1" s="1"/>
  <c r="G8" i="1"/>
  <c r="F8" i="1"/>
  <c r="E8" i="1"/>
  <c r="E5" i="1" s="1"/>
  <c r="G5" i="1"/>
  <c r="F5" i="1"/>
  <c r="F4" i="1" s="1"/>
  <c r="D5" i="1"/>
  <c r="H6" i="2" l="1"/>
  <c r="H5" i="2" s="1"/>
  <c r="I5" i="2"/>
  <c r="K6" i="2"/>
  <c r="K5" i="2" s="1"/>
  <c r="J6" i="2"/>
  <c r="J5" i="2" s="1"/>
  <c r="G4" i="1"/>
  <c r="H4" i="1"/>
</calcChain>
</file>

<file path=xl/sharedStrings.xml><?xml version="1.0" encoding="utf-8"?>
<sst xmlns="http://schemas.openxmlformats.org/spreadsheetml/2006/main" count="326" uniqueCount="228">
  <si>
    <t>Príjmový finančný rozpočet 2021</t>
  </si>
  <si>
    <t>NÁVRH</t>
  </si>
  <si>
    <t>PRÍJMY</t>
  </si>
  <si>
    <t>Zdroj</t>
  </si>
  <si>
    <t>Skutočnosť rok 2018</t>
  </si>
  <si>
    <t>Skutočnosť rok 2019</t>
  </si>
  <si>
    <t>Schválený rozpočet  2020</t>
  </si>
  <si>
    <t>Očakávaná skutočnosť  2020</t>
  </si>
  <si>
    <t>Rozpočet 2021</t>
  </si>
  <si>
    <t>Rozpočet 2022</t>
  </si>
  <si>
    <t>Rozpočet 2023</t>
  </si>
  <si>
    <t>Bežné príjmy - príjmy bežného rozpočtu</t>
  </si>
  <si>
    <t>100 Daňové príjmy</t>
  </si>
  <si>
    <t>110 Dane z príjmov</t>
  </si>
  <si>
    <t>111 003 - Výnos dane z príjmov poukázaný územ.samospr.</t>
  </si>
  <si>
    <t>121 Daň z nehnuteľností</t>
  </si>
  <si>
    <t>121 001 Daň z pozemkov FO a PO</t>
  </si>
  <si>
    <t>121 002 Daň zo stavieb FO a PO</t>
  </si>
  <si>
    <t>121 003 20 Daň z bytov</t>
  </si>
  <si>
    <t>130 Dane za tovary a služby</t>
  </si>
  <si>
    <t>133 Dane za špecifické služby</t>
  </si>
  <si>
    <t>133 001 Daň za psa</t>
  </si>
  <si>
    <t>133 013 Za komunálne odpady a drobné stavebné odpady</t>
  </si>
  <si>
    <t>133 014 Daň za jadrové zariadenia</t>
  </si>
  <si>
    <t>200 Nedaňové príjmy</t>
  </si>
  <si>
    <t>210 Príjmy z podnikania a z vlastníctva majetku</t>
  </si>
  <si>
    <t>212 Príjmy z vlastníctva</t>
  </si>
  <si>
    <t>212 002 Z prenajatých pozemkov</t>
  </si>
  <si>
    <t>212 003 Z prenajatých budov, priestorov a objektov</t>
  </si>
  <si>
    <t>212 004 Z prenajatých strojov, prístrojov, zariadení</t>
  </si>
  <si>
    <t>220 Administratívne poplatky a iné poplatky a platby</t>
  </si>
  <si>
    <t>221 Administratívne poplatky</t>
  </si>
  <si>
    <t>221 004 Ostatné poplatky</t>
  </si>
  <si>
    <t>222 Pokuty, penále a iné sankcie</t>
  </si>
  <si>
    <t>222 003 Za porušenie predpisov</t>
  </si>
  <si>
    <t>223 Poplatky a platby z  náhodného predaja a služieb</t>
  </si>
  <si>
    <t>223 001 Za predaj výrobkov, tovarov a služieb</t>
  </si>
  <si>
    <t>223 001  - Recyklačný fond</t>
  </si>
  <si>
    <t>223 001  - Envi - Pak</t>
  </si>
  <si>
    <t>223 001  - Bomat</t>
  </si>
  <si>
    <t>223 004 Za prebytočný hnuteľný majetok</t>
  </si>
  <si>
    <t>240 Úroky z úverov, pôžičiek, návr. Fin. výpomocí, vkladov</t>
  </si>
  <si>
    <t>242 000 Z vkladov</t>
  </si>
  <si>
    <t>290 Iné nedaňové príjmy</t>
  </si>
  <si>
    <t>291 004 Od fyzickej osoby</t>
  </si>
  <si>
    <t>292 Ostatné príjmy</t>
  </si>
  <si>
    <t>292 012 Z dobropisov</t>
  </si>
  <si>
    <t>292 017 Z vratiek</t>
  </si>
  <si>
    <t>292 019 Z refundácie</t>
  </si>
  <si>
    <t>292 027 Iné príjmy - odmeny na účtoch v bankách, preplatok</t>
  </si>
  <si>
    <t>mesto TO – spoločný stav.úrad</t>
  </si>
  <si>
    <t>Skutočnosť  rok 2019</t>
  </si>
  <si>
    <t>Schválený rozpočet rok 2020</t>
  </si>
  <si>
    <t>Očakávaná skutočnosť rok 2020</t>
  </si>
  <si>
    <t>300 Granty a transfery</t>
  </si>
  <si>
    <t>310 Tuzemské bežné granty</t>
  </si>
  <si>
    <t>311 Granty</t>
  </si>
  <si>
    <t>311 000 Dotácia z DPO BA</t>
  </si>
  <si>
    <t>312 Transfery v rámci verejnej správy</t>
  </si>
  <si>
    <t>312 001 Zo štátneho rozpočtu spolu</t>
  </si>
  <si>
    <t>312 001  - Zo štátneho rozpočtu - voľby + SODB</t>
  </si>
  <si>
    <t>312 008 Z rozpočtu vyššieho územného celku</t>
  </si>
  <si>
    <t>312 012 Zo štátneho rozpočtu PVŠS spolu</t>
  </si>
  <si>
    <t>312 012  - Stavebný úrad</t>
  </si>
  <si>
    <t>312 012  - Cestná doprava a pozemné komunikácie</t>
  </si>
  <si>
    <t>312 012  - Životné prostredie</t>
  </si>
  <si>
    <t>312 012  - Register obyvateľstva REGOB</t>
  </si>
  <si>
    <t>312 012  - Skladník CO</t>
  </si>
  <si>
    <t>312 012  - Register adries</t>
  </si>
  <si>
    <t>Návrh rozpočtu zverejnený dňa: 28.11.2019</t>
  </si>
  <si>
    <t>Rozpočet schválený dňa:</t>
  </si>
  <si>
    <t>Uznesením č.</t>
  </si>
  <si>
    <t>Výdavkový finančný rozpočet 2021</t>
  </si>
  <si>
    <t>Fun. kl.</t>
  </si>
  <si>
    <t xml:space="preserve">           Ekonomická klasifikácia</t>
  </si>
  <si>
    <t>SPOLU BEŽNÉ VÝDAVKY</t>
  </si>
  <si>
    <t xml:space="preserve">0.1.1.1.   </t>
  </si>
  <si>
    <t>Výkonné a zákonodarné orgány - Obec</t>
  </si>
  <si>
    <t>610 - Mzdy, platy, služobné príjmy a ostatné osobné vyrovnania</t>
  </si>
  <si>
    <t>611000 - Tarifný, osobný, základný, funkčný plat</t>
  </si>
  <si>
    <t>620 - Poistné a príspevok do poisťovní</t>
  </si>
  <si>
    <t>621000 - Poistné do všeobecnej zdravotnej poisťovne</t>
  </si>
  <si>
    <t>623000 - Poistné do ostatných poisťovní</t>
  </si>
  <si>
    <t>625001 - Na nemocenské poistenie</t>
  </si>
  <si>
    <t>625002 - Na starobné poistenie</t>
  </si>
  <si>
    <t>625003 - Na úrazové poistenie</t>
  </si>
  <si>
    <t>625004 - Na invalidné poistenie</t>
  </si>
  <si>
    <t>625005 - Na poistenie v nezamestnanosti</t>
  </si>
  <si>
    <t>625007 - Na poistenie do rezervného fondu solidarity</t>
  </si>
  <si>
    <t>631 - Cestovné náhrady</t>
  </si>
  <si>
    <t>631001 - Cestovné náhrady - tuzemské</t>
  </si>
  <si>
    <t>632 - Energie, voda a komunikácie</t>
  </si>
  <si>
    <t>632001 - Energie (elektrina + plyn ) (OÚ + KD)</t>
  </si>
  <si>
    <t>632 002 Vodné, stočné ( OÚ )</t>
  </si>
  <si>
    <t>632003 - Poštové a telekomunikačné služby (voľby )</t>
  </si>
  <si>
    <t>632003 – Poštové služby</t>
  </si>
  <si>
    <t>632005 - Telekomunikačné služby (SlovakTelekom+Orange)+mobil</t>
  </si>
  <si>
    <t>633 - Materiál</t>
  </si>
  <si>
    <t>633001 - Interíérové vybavenie</t>
  </si>
  <si>
    <t>633002 - Výpočtová technika ( myš, klávesnica, ,monitor, USB kľúč…)</t>
  </si>
  <si>
    <t>633004 - Prevádzkové stroje, prístroje, zariadenie, technika a náradie</t>
  </si>
  <si>
    <t>633005 – Špeciálne stroje, prístroje, zariadenie, technika a náradie</t>
  </si>
  <si>
    <t>633006 - Všeobecný materiál ( voľby )</t>
  </si>
  <si>
    <t>633006 - Všeobecný materiál</t>
  </si>
  <si>
    <t>633009 - Knihy, časopisy, noviny, učebnice</t>
  </si>
  <si>
    <t>633013 - Softvér (dotácia zo štátu )</t>
  </si>
  <si>
    <t>633013 - Softvér (REMEK – program)</t>
  </si>
  <si>
    <t>633016 – Reprezentačné (voľby )</t>
  </si>
  <si>
    <t>633016 - Reprezentačné</t>
  </si>
  <si>
    <t>634 - Dopravné</t>
  </si>
  <si>
    <t>634001 - Palivo, mazivá, oleje, špeciálne kvapaliny (voľby )</t>
  </si>
  <si>
    <t>634001 - Palivo, mazivá, oleje, špeciálne kvapaliny</t>
  </si>
  <si>
    <t>634002 - Servis, údržba, opravy a výdavky s tým spojené</t>
  </si>
  <si>
    <t>634003 – Poistenie ( služ. auto + vozík )</t>
  </si>
  <si>
    <t>634005 - Karty, známky, poplatky</t>
  </si>
  <si>
    <t>635 - Rutinná a štandardná údržba</t>
  </si>
  <si>
    <t>635004 - Prevádzkových strojov, prístrojov, zariadení, techniky a náradia</t>
  </si>
  <si>
    <t>635006 - Budov, objektov alebo ich častí</t>
  </si>
  <si>
    <t>635009 - Softvéru</t>
  </si>
  <si>
    <t>637 - Služby</t>
  </si>
  <si>
    <t>637001 - Školenia, kurzy, semináre</t>
  </si>
  <si>
    <t>637002 - Konkurzy a súťaže (verejné obstarávanie )</t>
  </si>
  <si>
    <t>637004 - Všeobecné služby</t>
  </si>
  <si>
    <t>637005 - Špeciálne služby (audit )</t>
  </si>
  <si>
    <t>637012 - Poplatky a odvody</t>
  </si>
  <si>
    <t>637014 - Stravovanie (stravné lístky zamestnanca )</t>
  </si>
  <si>
    <t>637015  - Poistenie majetok</t>
  </si>
  <si>
    <t>637023 - Kolkové známky</t>
  </si>
  <si>
    <t>637026 - Odmeny a príspevky ( poslanci )</t>
  </si>
  <si>
    <t>637027 - Odmeny zamestnancom mimo pracovného pomeru</t>
  </si>
  <si>
    <t>637031 - Pokuty a penále</t>
  </si>
  <si>
    <t>637035 - Dane ( úhrady za služby RTVS )</t>
  </si>
  <si>
    <t>637036 – Reprezentačné výdavky (cattering od r.2019 )</t>
  </si>
  <si>
    <t>637037 - Vratky (nevyčerpané dotácie )</t>
  </si>
  <si>
    <t>641 - Transfery v rámci verejnej správy</t>
  </si>
  <si>
    <t>641009 - Obci okrem PVŠS</t>
  </si>
  <si>
    <t>641009  - Na stavebný úrad (mesto TO )</t>
  </si>
  <si>
    <t>641009  - Na pozemné komunikácie ( mesto TO )</t>
  </si>
  <si>
    <t>641009 – nedoplatok MEST TO spoločný stavebný úrad</t>
  </si>
  <si>
    <t>641013 - Obci na úhradu nákladov PVŠS</t>
  </si>
  <si>
    <t>641013 10 - Na stavebný úrad</t>
  </si>
  <si>
    <t>641013 20 - Na pozemné komunikácie</t>
  </si>
  <si>
    <t>642 - Transfery jednotlivcom a neziskovým práv. osobám</t>
  </si>
  <si>
    <t>642001 – Občianskemi združeniu, nadácii</t>
  </si>
  <si>
    <t>642006 - Na členské príspevky</t>
  </si>
  <si>
    <t>642006  - ZMOS,  MPM, MAS, ZMO Bohunice, RVC</t>
  </si>
  <si>
    <t>642007 – Cirkvi</t>
  </si>
  <si>
    <t>0.1.1.2</t>
  </si>
  <si>
    <t>Finančné a rozpočtové záležitosti - Banky</t>
  </si>
  <si>
    <t>01.6.0.</t>
  </si>
  <si>
    <t>Všeobecné verejné služby inde neklasifikované - VOĽBY</t>
  </si>
  <si>
    <t>623000 - Poistné do ostatných poisťovní (Dôvera )</t>
  </si>
  <si>
    <t>632001 - Elektrická energia</t>
  </si>
  <si>
    <t>632003 - Poštové a telekomunikačné služby</t>
  </si>
  <si>
    <t>637014 - Stravovanie</t>
  </si>
  <si>
    <t>637026 - Odmeny a príspevky</t>
  </si>
  <si>
    <t>637037 - Vratky</t>
  </si>
  <si>
    <t>02.2.0.</t>
  </si>
  <si>
    <t>Civilná ochrana</t>
  </si>
  <si>
    <t>633006 - Všeobecný mteriál (rúška, dezinfekcia)</t>
  </si>
  <si>
    <t>03.2.0.</t>
  </si>
  <si>
    <t>Ochrana pred požiarmi</t>
  </si>
  <si>
    <t>642014 – Jednotlivcovi ( dotácia DHZO )</t>
  </si>
  <si>
    <t>04.5.1.</t>
  </si>
  <si>
    <t>Cestná doprava</t>
  </si>
  <si>
    <t>633006 60 - Ostatný rôzny materiál</t>
  </si>
  <si>
    <t>05.1.0.</t>
  </si>
  <si>
    <t>Nakladanie s odpadmi</t>
  </si>
  <si>
    <t>633006 - Ostatný rôzny materiál (betón.plocha pod kantajnery )</t>
  </si>
  <si>
    <t>637012 - Poplatky  - Skládka kom. Odpadu Bojná</t>
  </si>
  <si>
    <t>06.4.0.</t>
  </si>
  <si>
    <t>Verejné osvetlenie</t>
  </si>
  <si>
    <t>633006 - Ostatný rôzny materiál</t>
  </si>
  <si>
    <t>637 – Služby</t>
  </si>
  <si>
    <t>637004 - Všeobecné služby (prenájom plošiny )</t>
  </si>
  <si>
    <t>08.1.0.</t>
  </si>
  <si>
    <t>Rekreačné a športové služby</t>
  </si>
  <si>
    <t>637002 – Konkurzy a súťaže ( ping-pong. Turnaj, SSS ) dotácia</t>
  </si>
  <si>
    <t>637002 – Konkurzy a súťaže ( vlastné zdroje )</t>
  </si>
  <si>
    <t>637004 - Ostatné služby inde nezaradené (ročná kontrola )</t>
  </si>
  <si>
    <t>717001 – Realizácia nových stavieb-oddychové centrum PUSTO</t>
  </si>
  <si>
    <t>08.2.0.</t>
  </si>
  <si>
    <t>Kultúrne služby</t>
  </si>
  <si>
    <t>637002 – Konkurzy a súťaže ( Jánske ohne, Deň matiek, Mikuláš )</t>
  </si>
  <si>
    <t>637004 - Ostatné služby inde nezaradené</t>
  </si>
  <si>
    <t>08.4.0.</t>
  </si>
  <si>
    <t>Náboženské a iné spoločenské služby</t>
  </si>
  <si>
    <t>632002 – Vodné, stočné</t>
  </si>
  <si>
    <t>633006 – Všeobecný materiál</t>
  </si>
  <si>
    <t>633015 - Palivá ako zdroj energie</t>
  </si>
  <si>
    <t>637004 – Všeobecné služby – odvoz kontajnera pri cintoríne</t>
  </si>
  <si>
    <t>637004 - Vykonané revízie a kontroly zariadení - hasiace prístroje</t>
  </si>
  <si>
    <t>09.6.0.1</t>
  </si>
  <si>
    <t>Stravovanie</t>
  </si>
  <si>
    <t>637014 - Stravovanie – náklady na stravu detí zo ZŠ a MŠ Šalgovce</t>
  </si>
  <si>
    <t>10.01.2.</t>
  </si>
  <si>
    <t>Invalidita a ťažké zdravotné postihnutie</t>
  </si>
  <si>
    <t>642026 – Príspevok na zdravotnú starostlivosť – jednorázová dávka</t>
  </si>
  <si>
    <t>10.2.0.</t>
  </si>
  <si>
    <t>Staroba</t>
  </si>
  <si>
    <t>642026 – Jednorázový príspevok (vianočný)</t>
  </si>
  <si>
    <t>10.4.0.</t>
  </si>
  <si>
    <t>Rodina a deti</t>
  </si>
  <si>
    <t>10.7.0.</t>
  </si>
  <si>
    <t>Sociálna pomoc občanom v hmotnej a sociálnej núdzi</t>
  </si>
  <si>
    <t>KAPITÁLOVÉ PRÍJMY 2021</t>
  </si>
  <si>
    <t>SPOLU KAPITÁLOVÉ PRÍJMY</t>
  </si>
  <si>
    <t>322 - Transfery v rámci verejnej správy</t>
  </si>
  <si>
    <t>322001 - Zo štátneho rozpočtu  MF SR</t>
  </si>
  <si>
    <t>322008 - Od ostatných subjektov verejnej správy – MAS</t>
  </si>
  <si>
    <t>717002 - Rekonštrukcia a modernizácia Dom smútku</t>
  </si>
  <si>
    <t>SPOLU FINANČNÉ OPERÁCIE</t>
  </si>
  <si>
    <t>Návrh                                          Kapitálové výdavky  2021</t>
  </si>
  <si>
    <t>Fun.kl.</t>
  </si>
  <si>
    <t>SPOLU KAPITÁLOVÉ VÝDAVKY</t>
  </si>
  <si>
    <t>01.1.0.</t>
  </si>
  <si>
    <t>Výkonné a zákonodarné orgány – obec</t>
  </si>
  <si>
    <t>718 – Rekonštrukcia a modernizácia</t>
  </si>
  <si>
    <t>718003 Telekomunikačnej techniky (rozhlas )</t>
  </si>
  <si>
    <t xml:space="preserve">Verejné osvetlenie </t>
  </si>
  <si>
    <t>716 – Prípravná a projektová dokumentácia</t>
  </si>
  <si>
    <t>718004 – Rekonštrukcia a modernizácia</t>
  </si>
  <si>
    <t>717 - Realizácia stavieb a ich tehnického zhodnotenia</t>
  </si>
  <si>
    <t>717001 - Realizácia nových stavieb – Oddychové centrum PUSTO</t>
  </si>
  <si>
    <t>717 - Realizácia stavieb a ich technického zhodnotenia</t>
  </si>
  <si>
    <t>717002 - Rekonštrukcia a modernizácia – oplotenie a chodníky</t>
  </si>
  <si>
    <t>717002 - Rekonštrukcia a modernizácia – dom smútku</t>
  </si>
  <si>
    <t>637004 - Všeobecné služby (odvoz a sklád.odpadu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</si>
</sst>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20">
    <font>
      <sz val="11"/>
      <color theme="1"/>
      <name val="Calibri"/>
      <family val="2"/>
      <charset val="238"/>
      <scheme val="minor"/>
    </font>
    <font>
      <b/>
      <sz val="22"/>
      <color rgb="FF0000FF"/>
      <name val="Arial"/>
      <family val="2"/>
      <charset val="238"/>
    </font>
    <font>
      <b/>
      <sz val="15"/>
      <color rgb="FF0000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Liberation Sans"/>
      <charset val="238"/>
    </font>
    <font>
      <b/>
      <sz val="11"/>
      <color rgb="FFED1C24"/>
      <name val="Times New Roman"/>
      <family val="1"/>
      <charset val="238"/>
    </font>
    <font>
      <b/>
      <sz val="11"/>
      <color rgb="FFCE181E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CE181E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24"/>
      <color rgb="FFED1C24"/>
      <name val="Calibri1"/>
      <charset val="238"/>
    </font>
    <font>
      <b/>
      <sz val="24"/>
      <color rgb="FFFF0000"/>
      <name val="Calibri"/>
      <family val="2"/>
      <charset val="238"/>
    </font>
    <font>
      <b/>
      <sz val="11"/>
      <color rgb="FF000000"/>
      <name val="Times New Roman1"/>
      <charset val="238"/>
    </font>
    <font>
      <sz val="11"/>
      <color rgb="FF000000"/>
      <name val="Times New Roman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6BE98"/>
        <bgColor rgb="FFF6BE98"/>
      </patternFill>
    </fill>
    <fill>
      <patternFill patternType="solid">
        <fgColor rgb="FFCEE1F2"/>
        <bgColor rgb="FFCEE1F2"/>
      </patternFill>
    </fill>
    <fill>
      <patternFill patternType="solid">
        <fgColor rgb="FFFF66FF"/>
        <bgColor rgb="FFFF66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72BF44"/>
        <bgColor rgb="FF72BF44"/>
      </patternFill>
    </fill>
    <fill>
      <patternFill patternType="solid">
        <fgColor rgb="FFD4E8C6"/>
        <bgColor rgb="FFD4E8C6"/>
      </patternFill>
    </fill>
    <fill>
      <patternFill patternType="solid">
        <fgColor rgb="FFFFFF7F"/>
        <bgColor rgb="FFFFFF7F"/>
      </patternFill>
    </fill>
    <fill>
      <patternFill patternType="solid">
        <fgColor rgb="FFFFFFFF"/>
        <bgColor rgb="FFFFFFFF"/>
      </patternFill>
    </fill>
    <fill>
      <patternFill patternType="solid">
        <fgColor rgb="FFFFF685"/>
        <bgColor rgb="FFFFF685"/>
      </patternFill>
    </fill>
    <fill>
      <patternFill patternType="solid">
        <fgColor rgb="FFADC5E7"/>
        <bgColor rgb="FFADC5E7"/>
      </patternFill>
    </fill>
    <fill>
      <patternFill patternType="solid">
        <fgColor rgb="FF407927"/>
        <bgColor rgb="FF407927"/>
      </patternFill>
    </fill>
  </fills>
  <borders count="6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2" fontId="6" fillId="4" borderId="1" xfId="0" applyNumberFormat="1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2" fontId="6" fillId="5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/>
    <xf numFmtId="0" fontId="6" fillId="5" borderId="1" xfId="0" applyFont="1" applyFill="1" applyBorder="1" applyAlignment="1">
      <alignment horizontal="left"/>
    </xf>
    <xf numFmtId="2" fontId="6" fillId="0" borderId="1" xfId="0" applyNumberFormat="1" applyFont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2" fontId="6" fillId="6" borderId="1" xfId="0" applyNumberFormat="1" applyFont="1" applyFill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6" fillId="7" borderId="1" xfId="0" applyFont="1" applyFill="1" applyBorder="1"/>
    <xf numFmtId="0" fontId="11" fillId="0" borderId="1" xfId="0" applyFont="1" applyBorder="1" applyAlignment="1">
      <alignment horizontal="center"/>
    </xf>
    <xf numFmtId="0" fontId="7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4" fontId="6" fillId="8" borderId="1" xfId="0" applyNumberFormat="1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2" fontId="6" fillId="8" borderId="1" xfId="0" applyNumberFormat="1" applyFont="1" applyFill="1" applyBorder="1" applyAlignment="1">
      <alignment wrapText="1"/>
    </xf>
    <xf numFmtId="2" fontId="6" fillId="8" borderId="1" xfId="0" applyNumberFormat="1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right"/>
    </xf>
    <xf numFmtId="0" fontId="6" fillId="9" borderId="1" xfId="0" applyFont="1" applyFill="1" applyBorder="1" applyAlignment="1">
      <alignment horizontal="center"/>
    </xf>
    <xf numFmtId="3" fontId="6" fillId="9" borderId="1" xfId="0" applyNumberFormat="1" applyFont="1" applyFill="1" applyBorder="1" applyAlignment="1">
      <alignment horizontal="left"/>
    </xf>
    <xf numFmtId="2" fontId="6" fillId="9" borderId="1" xfId="0" applyNumberFormat="1" applyFont="1" applyFill="1" applyBorder="1"/>
    <xf numFmtId="2" fontId="6" fillId="9" borderId="1" xfId="0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7" fillId="10" borderId="1" xfId="0" applyFont="1" applyFill="1" applyBorder="1" applyAlignment="1">
      <alignment horizontal="center"/>
    </xf>
    <xf numFmtId="2" fontId="7" fillId="10" borderId="1" xfId="0" applyNumberFormat="1" applyFont="1" applyFill="1" applyBorder="1"/>
    <xf numFmtId="2" fontId="7" fillId="10" borderId="1" xfId="0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3" fontId="7" fillId="10" borderId="1" xfId="0" applyNumberFormat="1" applyFont="1" applyFill="1" applyBorder="1" applyAlignment="1">
      <alignment horizontal="left"/>
    </xf>
    <xf numFmtId="0" fontId="0" fillId="10" borderId="0" xfId="0" applyFill="1"/>
    <xf numFmtId="0" fontId="6" fillId="10" borderId="1" xfId="0" applyFont="1" applyFill="1" applyBorder="1" applyAlignment="1">
      <alignment horizontal="left"/>
    </xf>
    <xf numFmtId="0" fontId="12" fillId="10" borderId="1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10" borderId="0" xfId="0" applyFont="1" applyFill="1"/>
    <xf numFmtId="0" fontId="15" fillId="0" borderId="0" xfId="0" applyFont="1"/>
    <xf numFmtId="0" fontId="6" fillId="10" borderId="1" xfId="0" applyFont="1" applyFill="1" applyBorder="1"/>
    <xf numFmtId="2" fontId="6" fillId="10" borderId="1" xfId="0" applyNumberFormat="1" applyFont="1" applyFill="1" applyBorder="1"/>
    <xf numFmtId="2" fontId="6" fillId="10" borderId="1" xfId="0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center"/>
    </xf>
    <xf numFmtId="2" fontId="7" fillId="10" borderId="4" xfId="0" applyNumberFormat="1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/>
    </xf>
    <xf numFmtId="0" fontId="7" fillId="10" borderId="2" xfId="0" applyFont="1" applyFill="1" applyBorder="1"/>
    <xf numFmtId="0" fontId="8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14" fillId="1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3" fontId="6" fillId="9" borderId="2" xfId="0" applyNumberFormat="1" applyFont="1" applyFill="1" applyBorder="1" applyAlignment="1">
      <alignment horizontal="left"/>
    </xf>
    <xf numFmtId="0" fontId="6" fillId="11" borderId="3" xfId="0" applyFont="1" applyFill="1" applyBorder="1" applyAlignment="1">
      <alignment horizontal="center"/>
    </xf>
    <xf numFmtId="2" fontId="6" fillId="11" borderId="1" xfId="0" applyNumberFormat="1" applyFont="1" applyFill="1" applyBorder="1"/>
    <xf numFmtId="2" fontId="6" fillId="11" borderId="1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3" fontId="6" fillId="12" borderId="1" xfId="0" applyNumberFormat="1" applyFont="1" applyFill="1" applyBorder="1" applyAlignment="1">
      <alignment horizontal="left"/>
    </xf>
    <xf numFmtId="2" fontId="6" fillId="12" borderId="1" xfId="0" applyNumberFormat="1" applyFont="1" applyFill="1" applyBorder="1"/>
    <xf numFmtId="2" fontId="6" fillId="12" borderId="1" xfId="0" applyNumberFormat="1" applyFont="1" applyFill="1" applyBorder="1" applyAlignment="1">
      <alignment horizontal="right"/>
    </xf>
    <xf numFmtId="164" fontId="6" fillId="12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1" xfId="0" applyFont="1" applyFill="1" applyBorder="1"/>
    <xf numFmtId="0" fontId="7" fillId="12" borderId="1" xfId="0" applyFont="1" applyFill="1" applyBorder="1" applyAlignment="1">
      <alignment horizontal="center"/>
    </xf>
    <xf numFmtId="2" fontId="7" fillId="12" borderId="1" xfId="0" applyNumberFormat="1" applyFont="1" applyFill="1" applyBorder="1"/>
    <xf numFmtId="2" fontId="6" fillId="0" borderId="0" xfId="0" applyNumberFormat="1" applyFont="1"/>
    <xf numFmtId="2" fontId="7" fillId="10" borderId="0" xfId="0" applyNumberFormat="1" applyFont="1" applyFill="1" applyAlignment="1">
      <alignment horizontal="right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4" fontId="6" fillId="13" borderId="1" xfId="0" applyNumberFormat="1" applyFont="1" applyFill="1" applyBorder="1" applyAlignment="1">
      <alignment wrapText="1"/>
    </xf>
    <xf numFmtId="2" fontId="6" fillId="13" borderId="1" xfId="0" applyNumberFormat="1" applyFont="1" applyFill="1" applyBorder="1" applyAlignment="1">
      <alignment wrapText="1"/>
    </xf>
    <xf numFmtId="2" fontId="6" fillId="13" borderId="1" xfId="0" applyNumberFormat="1" applyFont="1" applyFill="1" applyBorder="1" applyAlignment="1">
      <alignment horizontal="right" wrapText="1"/>
    </xf>
    <xf numFmtId="0" fontId="6" fillId="12" borderId="5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center"/>
    </xf>
    <xf numFmtId="4" fontId="6" fillId="12" borderId="1" xfId="0" applyNumberFormat="1" applyFont="1" applyFill="1" applyBorder="1" applyAlignment="1">
      <alignment wrapText="1"/>
    </xf>
    <xf numFmtId="2" fontId="6" fillId="12" borderId="1" xfId="0" applyNumberFormat="1" applyFont="1" applyFill="1" applyBorder="1" applyAlignment="1">
      <alignment wrapText="1"/>
    </xf>
    <xf numFmtId="2" fontId="6" fillId="12" borderId="1" xfId="0" applyNumberFormat="1" applyFont="1" applyFill="1" applyBorder="1" applyAlignment="1">
      <alignment horizontal="right" wrapText="1"/>
    </xf>
    <xf numFmtId="0" fontId="6" fillId="11" borderId="1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left"/>
    </xf>
    <xf numFmtId="4" fontId="6" fillId="11" borderId="1" xfId="0" applyNumberFormat="1" applyFont="1" applyFill="1" applyBorder="1" applyAlignment="1">
      <alignment wrapText="1"/>
    </xf>
    <xf numFmtId="2" fontId="6" fillId="11" borderId="1" xfId="0" applyNumberFormat="1" applyFont="1" applyFill="1" applyBorder="1" applyAlignment="1">
      <alignment wrapText="1"/>
    </xf>
    <xf numFmtId="2" fontId="6" fillId="11" borderId="1" xfId="0" applyNumberFormat="1" applyFont="1" applyFill="1" applyBorder="1" applyAlignment="1">
      <alignment horizontal="right" wrapText="1"/>
    </xf>
    <xf numFmtId="0" fontId="19" fillId="0" borderId="2" xfId="0" applyFont="1" applyBorder="1" applyAlignment="1">
      <alignment horizontal="left"/>
    </xf>
    <xf numFmtId="4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right" wrapText="1"/>
    </xf>
    <xf numFmtId="0" fontId="14" fillId="0" borderId="3" xfId="0" applyFont="1" applyBorder="1" applyAlignment="1">
      <alignment horizontal="center"/>
    </xf>
    <xf numFmtId="0" fontId="6" fillId="12" borderId="2" xfId="0" applyFont="1" applyFill="1" applyBorder="1" applyAlignment="1">
      <alignment horizontal="left"/>
    </xf>
    <xf numFmtId="0" fontId="6" fillId="11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1" fillId="10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0449-0101-4E4D-81BF-78CE589E0553}">
  <dimension ref="A1:I69"/>
  <sheetViews>
    <sheetView tabSelected="1" topLeftCell="A31" workbookViewId="0">
      <selection activeCell="I13" sqref="I13"/>
    </sheetView>
  </sheetViews>
  <sheetFormatPr defaultRowHeight="15"/>
  <cols>
    <col min="1" max="1" width="58.7109375" customWidth="1"/>
    <col min="2" max="2" width="6" customWidth="1"/>
    <col min="3" max="3" width="11.5703125" customWidth="1"/>
    <col min="4" max="4" width="11.28515625" customWidth="1"/>
    <col min="5" max="5" width="10.140625" customWidth="1"/>
    <col min="6" max="6" width="11.85546875" customWidth="1"/>
    <col min="7" max="7" width="10" customWidth="1"/>
    <col min="8" max="8" width="9.85546875" customWidth="1"/>
    <col min="9" max="9" width="9.7109375" customWidth="1"/>
    <col min="1025" max="1025" width="10.28515625" customWidth="1"/>
  </cols>
  <sheetData>
    <row r="1" spans="1:9" ht="27.75">
      <c r="A1" s="1" t="s">
        <v>0</v>
      </c>
      <c r="B1" s="2"/>
      <c r="C1" s="3"/>
      <c r="D1" s="4"/>
      <c r="E1" s="5"/>
      <c r="F1" s="6"/>
    </row>
    <row r="2" spans="1:9" ht="28.5" thickBot="1">
      <c r="A2" s="1" t="s">
        <v>1</v>
      </c>
      <c r="B2" s="7"/>
      <c r="C2" s="5"/>
      <c r="D2" s="5"/>
      <c r="E2" s="1"/>
      <c r="F2" s="3"/>
      <c r="G2" s="4"/>
      <c r="H2" s="5"/>
      <c r="I2" s="6"/>
    </row>
    <row r="3" spans="1:9" ht="40.5" thickTop="1" thickBot="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pans="1:9" ht="16.5" thickTop="1" thickBot="1">
      <c r="A4" s="10" t="s">
        <v>11</v>
      </c>
      <c r="B4" s="11">
        <v>41</v>
      </c>
      <c r="C4" s="12">
        <v>68378.47</v>
      </c>
      <c r="D4" s="12">
        <v>72135.28</v>
      </c>
      <c r="E4" s="12">
        <v>81910</v>
      </c>
      <c r="F4" s="12">
        <f>SUM(F5+F17)</f>
        <v>71647.340000000011</v>
      </c>
      <c r="G4" s="12">
        <f>SUM(G5+G17+G48)</f>
        <v>84610</v>
      </c>
      <c r="H4" s="12">
        <f>SUM(H5+H17+H48)</f>
        <v>86460</v>
      </c>
      <c r="I4" s="12">
        <f>SUM(I5+I17+I48)</f>
        <v>87460</v>
      </c>
    </row>
    <row r="5" spans="1:9" ht="16.5" thickTop="1" thickBot="1">
      <c r="A5" s="13" t="s">
        <v>12</v>
      </c>
      <c r="B5" s="14">
        <v>41</v>
      </c>
      <c r="C5" s="15">
        <v>60706.67</v>
      </c>
      <c r="D5" s="15">
        <f t="shared" ref="D5:I5" si="0">SUM(D6+D8+D12)</f>
        <v>67050.81</v>
      </c>
      <c r="E5" s="15">
        <f t="shared" si="0"/>
        <v>70283</v>
      </c>
      <c r="F5" s="15">
        <f t="shared" si="0"/>
        <v>68253.960000000006</v>
      </c>
      <c r="G5" s="15">
        <f t="shared" si="0"/>
        <v>73200</v>
      </c>
      <c r="H5" s="15">
        <f t="shared" si="0"/>
        <v>77200</v>
      </c>
      <c r="I5" s="15">
        <f t="shared" si="0"/>
        <v>78200</v>
      </c>
    </row>
    <row r="6" spans="1:9" ht="16.5" thickTop="1" thickBot="1">
      <c r="A6" s="16" t="s">
        <v>13</v>
      </c>
      <c r="B6" s="17">
        <v>41</v>
      </c>
      <c r="C6" s="18">
        <v>54205.77</v>
      </c>
      <c r="D6" s="18">
        <v>39639.39</v>
      </c>
      <c r="E6" s="18">
        <v>45000</v>
      </c>
      <c r="F6" s="18">
        <v>42632</v>
      </c>
      <c r="G6" s="18">
        <v>43000</v>
      </c>
      <c r="H6" s="18">
        <v>47000</v>
      </c>
      <c r="I6" s="18">
        <v>48000</v>
      </c>
    </row>
    <row r="7" spans="1:9" ht="16.5" thickTop="1" thickBot="1">
      <c r="A7" s="19" t="s">
        <v>14</v>
      </c>
      <c r="B7" s="20">
        <v>41</v>
      </c>
      <c r="C7" s="21">
        <v>35543.67</v>
      </c>
      <c r="D7" s="21">
        <v>39639.39</v>
      </c>
      <c r="E7" s="21">
        <v>45000</v>
      </c>
      <c r="F7" s="21">
        <v>42632</v>
      </c>
      <c r="G7" s="21">
        <v>43000</v>
      </c>
      <c r="H7" s="21">
        <v>44000</v>
      </c>
      <c r="I7" s="21">
        <v>44000</v>
      </c>
    </row>
    <row r="8" spans="1:9" ht="16.5" thickTop="1" thickBot="1">
      <c r="A8" s="22" t="s">
        <v>15</v>
      </c>
      <c r="B8" s="17">
        <v>41</v>
      </c>
      <c r="C8" s="18">
        <v>18662.099999999999</v>
      </c>
      <c r="D8" s="18">
        <v>18547.79</v>
      </c>
      <c r="E8" s="18">
        <f>SUM(E9:E11)</f>
        <v>18640</v>
      </c>
      <c r="F8" s="18">
        <f>SUM(F9:F11)</f>
        <v>18625</v>
      </c>
      <c r="G8" s="18">
        <f>SUM(G9:G11)</f>
        <v>21100</v>
      </c>
      <c r="H8" s="18">
        <f>SUM(H9:H11)</f>
        <v>21100</v>
      </c>
      <c r="I8" s="18">
        <f>SUM(I9:I11)</f>
        <v>21100</v>
      </c>
    </row>
    <row r="9" spans="1:9" ht="16.5" thickTop="1" thickBot="1">
      <c r="A9" s="19" t="s">
        <v>16</v>
      </c>
      <c r="B9" s="20">
        <v>41</v>
      </c>
      <c r="C9" s="23">
        <v>14992.71</v>
      </c>
      <c r="D9" s="23">
        <v>14848.65</v>
      </c>
      <c r="E9" s="23">
        <v>14800</v>
      </c>
      <c r="F9" s="23">
        <v>14800</v>
      </c>
      <c r="G9" s="23">
        <v>16000</v>
      </c>
      <c r="H9" s="23">
        <v>16000</v>
      </c>
      <c r="I9" s="23">
        <v>16000</v>
      </c>
    </row>
    <row r="10" spans="1:9" ht="16.5" thickTop="1" thickBot="1">
      <c r="A10" s="19" t="s">
        <v>17</v>
      </c>
      <c r="B10" s="20">
        <v>41</v>
      </c>
      <c r="C10" s="23">
        <v>3637.87</v>
      </c>
      <c r="D10" s="23">
        <v>3667.62</v>
      </c>
      <c r="E10" s="23">
        <v>3800</v>
      </c>
      <c r="F10" s="23">
        <v>3790</v>
      </c>
      <c r="G10" s="23">
        <v>5000</v>
      </c>
      <c r="H10" s="23">
        <v>5000</v>
      </c>
      <c r="I10" s="23">
        <v>5000</v>
      </c>
    </row>
    <row r="11" spans="1:9" ht="16.5" thickTop="1" thickBot="1">
      <c r="A11" s="19" t="s">
        <v>18</v>
      </c>
      <c r="B11" s="20">
        <v>41</v>
      </c>
      <c r="C11" s="23">
        <v>31.52</v>
      </c>
      <c r="D11" s="23">
        <v>31.52</v>
      </c>
      <c r="E11" s="23">
        <v>40</v>
      </c>
      <c r="F11" s="23">
        <v>35</v>
      </c>
      <c r="G11" s="23">
        <v>100</v>
      </c>
      <c r="H11" s="23">
        <v>100</v>
      </c>
      <c r="I11" s="23">
        <v>100</v>
      </c>
    </row>
    <row r="12" spans="1:9" ht="16.5" thickTop="1" thickBot="1">
      <c r="A12" s="16" t="s">
        <v>19</v>
      </c>
      <c r="B12" s="17">
        <v>41</v>
      </c>
      <c r="C12" s="18">
        <v>6500.9</v>
      </c>
      <c r="D12" s="18">
        <v>8863.6299999999992</v>
      </c>
      <c r="E12" s="18">
        <v>6643</v>
      </c>
      <c r="F12" s="18">
        <v>6996.96</v>
      </c>
      <c r="G12" s="18">
        <v>9100</v>
      </c>
      <c r="H12" s="18">
        <v>9100</v>
      </c>
      <c r="I12" s="18">
        <v>9100</v>
      </c>
    </row>
    <row r="13" spans="1:9" ht="16.5" thickTop="1" thickBot="1">
      <c r="A13" s="24" t="s">
        <v>20</v>
      </c>
      <c r="B13" s="25">
        <v>41</v>
      </c>
      <c r="C13" s="26">
        <v>6500.9</v>
      </c>
      <c r="D13" s="26">
        <f t="shared" ref="D13:I13" si="1">SUM(D14:D16)</f>
        <v>6349.91</v>
      </c>
      <c r="E13" s="26">
        <f t="shared" si="1"/>
        <v>7893</v>
      </c>
      <c r="F13" s="26">
        <f t="shared" si="1"/>
        <v>7890.13</v>
      </c>
      <c r="G13" s="26">
        <f>SUM(G14:G16)</f>
        <v>9100</v>
      </c>
      <c r="H13" s="26">
        <f t="shared" si="1"/>
        <v>9100</v>
      </c>
      <c r="I13" s="26">
        <f t="shared" si="1"/>
        <v>9100</v>
      </c>
    </row>
    <row r="14" spans="1:9" ht="16.5" thickTop="1" thickBot="1">
      <c r="A14" s="19" t="s">
        <v>21</v>
      </c>
      <c r="B14" s="20">
        <v>41</v>
      </c>
      <c r="C14" s="23">
        <v>159.36000000000001</v>
      </c>
      <c r="D14" s="23">
        <v>162.68</v>
      </c>
      <c r="E14" s="23">
        <v>130</v>
      </c>
      <c r="F14" s="23">
        <v>127</v>
      </c>
      <c r="G14" s="23">
        <v>130</v>
      </c>
      <c r="H14" s="23">
        <v>130</v>
      </c>
      <c r="I14" s="23">
        <v>130</v>
      </c>
    </row>
    <row r="15" spans="1:9" ht="16.5" thickTop="1" thickBot="1">
      <c r="A15" s="27" t="s">
        <v>22</v>
      </c>
      <c r="B15" s="28">
        <v>41</v>
      </c>
      <c r="C15" s="23">
        <v>2178.41</v>
      </c>
      <c r="D15" s="23">
        <v>2024.1</v>
      </c>
      <c r="E15" s="23">
        <v>3600</v>
      </c>
      <c r="F15" s="23">
        <v>3600</v>
      </c>
      <c r="G15" s="23">
        <v>4800</v>
      </c>
      <c r="H15" s="23">
        <v>4800</v>
      </c>
      <c r="I15" s="23">
        <v>4800</v>
      </c>
    </row>
    <row r="16" spans="1:9" ht="16.5" thickTop="1" thickBot="1">
      <c r="A16" s="27" t="s">
        <v>23</v>
      </c>
      <c r="B16" s="28">
        <v>41</v>
      </c>
      <c r="C16" s="23">
        <v>4163.13</v>
      </c>
      <c r="D16" s="23">
        <v>4163.13</v>
      </c>
      <c r="E16" s="23">
        <v>4163</v>
      </c>
      <c r="F16" s="23">
        <v>4163.13</v>
      </c>
      <c r="G16" s="23">
        <v>4170</v>
      </c>
      <c r="H16" s="23">
        <v>4170</v>
      </c>
      <c r="I16" s="23">
        <v>4170</v>
      </c>
    </row>
    <row r="17" spans="1:9" ht="16.5" thickTop="1" thickBot="1">
      <c r="A17" s="29" t="s">
        <v>24</v>
      </c>
      <c r="B17" s="14">
        <v>41</v>
      </c>
      <c r="C17" s="15">
        <v>1816.75</v>
      </c>
      <c r="D17" s="15">
        <v>6623.3</v>
      </c>
      <c r="E17" s="15">
        <f>SUM(E18+E23+E35)</f>
        <v>1910</v>
      </c>
      <c r="F17" s="15">
        <f>SUM(F18+F23+F37)</f>
        <v>3393.38</v>
      </c>
      <c r="G17" s="15">
        <f>SUM(G18+G23+G35+G37)</f>
        <v>2700</v>
      </c>
      <c r="H17" s="15">
        <f>SUM(H18+H23+H35+H37)</f>
        <v>2760</v>
      </c>
      <c r="I17" s="15">
        <f>SUM(I18+I23+I35+I37)</f>
        <v>2760</v>
      </c>
    </row>
    <row r="18" spans="1:9" ht="16.5" thickTop="1" thickBot="1">
      <c r="A18" s="16" t="s">
        <v>25</v>
      </c>
      <c r="B18" s="17">
        <v>41</v>
      </c>
      <c r="C18" s="18">
        <v>667.99</v>
      </c>
      <c r="D18" s="18">
        <v>4153.5</v>
      </c>
      <c r="E18" s="18">
        <v>820</v>
      </c>
      <c r="F18" s="18">
        <v>690</v>
      </c>
      <c r="G18" s="18">
        <v>700</v>
      </c>
      <c r="H18" s="18">
        <v>750</v>
      </c>
      <c r="I18" s="18">
        <v>750</v>
      </c>
    </row>
    <row r="19" spans="1:9" ht="16.5" thickTop="1" thickBot="1">
      <c r="A19" s="24" t="s">
        <v>26</v>
      </c>
      <c r="B19" s="25">
        <v>41</v>
      </c>
      <c r="C19" s="26">
        <f>C20+C21+C22</f>
        <v>667.99</v>
      </c>
      <c r="D19" s="26">
        <v>4153.5</v>
      </c>
      <c r="E19" s="26">
        <f>SUM(E20:E22)</f>
        <v>820</v>
      </c>
      <c r="F19" s="26">
        <f>SUM(F20:F22)</f>
        <v>690</v>
      </c>
      <c r="G19" s="26">
        <f>SUM(G20:G22)</f>
        <v>700</v>
      </c>
      <c r="H19" s="26">
        <f>SUM(H20:H22)</f>
        <v>750</v>
      </c>
      <c r="I19" s="26">
        <f>SUM(I20:I22)</f>
        <v>750</v>
      </c>
    </row>
    <row r="20" spans="1:9" ht="16.5" thickTop="1" thickBot="1">
      <c r="A20" s="19" t="s">
        <v>27</v>
      </c>
      <c r="B20" s="20">
        <v>41</v>
      </c>
      <c r="C20" s="23">
        <v>575.99</v>
      </c>
      <c r="D20" s="23">
        <v>597.51</v>
      </c>
      <c r="E20" s="23">
        <v>600</v>
      </c>
      <c r="F20" s="23">
        <v>590</v>
      </c>
      <c r="G20" s="23">
        <v>600</v>
      </c>
      <c r="H20" s="23">
        <v>600</v>
      </c>
      <c r="I20" s="23">
        <v>600</v>
      </c>
    </row>
    <row r="21" spans="1:9" ht="16.5" thickTop="1" thickBot="1">
      <c r="A21" s="19" t="s">
        <v>28</v>
      </c>
      <c r="B21" s="20">
        <v>41</v>
      </c>
      <c r="C21" s="23">
        <v>62</v>
      </c>
      <c r="D21" s="23">
        <v>351</v>
      </c>
      <c r="E21" s="23">
        <v>220</v>
      </c>
      <c r="F21" s="23">
        <v>100</v>
      </c>
      <c r="G21" s="23">
        <v>100</v>
      </c>
      <c r="H21" s="23">
        <v>100</v>
      </c>
      <c r="I21" s="23">
        <v>100</v>
      </c>
    </row>
    <row r="22" spans="1:9" ht="16.5" thickTop="1" thickBot="1">
      <c r="A22" s="19" t="s">
        <v>29</v>
      </c>
      <c r="B22" s="20">
        <v>41</v>
      </c>
      <c r="C22" s="23">
        <v>30</v>
      </c>
      <c r="D22" s="23">
        <v>30</v>
      </c>
      <c r="E22" s="23">
        <v>0</v>
      </c>
      <c r="F22" s="23">
        <v>0</v>
      </c>
      <c r="G22" s="23">
        <v>0</v>
      </c>
      <c r="H22" s="23">
        <v>50</v>
      </c>
      <c r="I22" s="23">
        <v>50</v>
      </c>
    </row>
    <row r="23" spans="1:9" ht="16.5" thickTop="1" thickBot="1">
      <c r="A23" s="16" t="s">
        <v>30</v>
      </c>
      <c r="B23" s="17">
        <v>41</v>
      </c>
      <c r="C23" s="18">
        <v>819.81</v>
      </c>
      <c r="D23" s="18">
        <v>180.5</v>
      </c>
      <c r="E23" s="18">
        <f>SUM(E24+E28)</f>
        <v>1090</v>
      </c>
      <c r="F23" s="18">
        <f>SUM(F24+F28+F39)</f>
        <v>1703.38</v>
      </c>
      <c r="G23" s="18">
        <f>SUM(G24+G26+G28+G39)</f>
        <v>1900</v>
      </c>
      <c r="H23" s="18">
        <f>SUM(H24+H26+H28+H39)</f>
        <v>1910</v>
      </c>
      <c r="I23" s="18">
        <f>SUM(I24+I26+I28+I39)</f>
        <v>1910</v>
      </c>
    </row>
    <row r="24" spans="1:9" ht="16.5" thickTop="1" thickBot="1">
      <c r="A24" s="24" t="s">
        <v>31</v>
      </c>
      <c r="B24" s="25">
        <v>41</v>
      </c>
      <c r="C24" s="26">
        <v>267.5</v>
      </c>
      <c r="D24" s="26">
        <v>180.5</v>
      </c>
      <c r="E24" s="26">
        <v>790</v>
      </c>
      <c r="F24" s="26">
        <v>700</v>
      </c>
      <c r="G24" s="26">
        <v>800</v>
      </c>
      <c r="H24" s="26">
        <v>800</v>
      </c>
      <c r="I24" s="26">
        <v>800</v>
      </c>
    </row>
    <row r="25" spans="1:9" ht="16.5" thickTop="1" thickBot="1">
      <c r="A25" s="19" t="s">
        <v>32</v>
      </c>
      <c r="B25" s="20">
        <v>41</v>
      </c>
      <c r="C25" s="23">
        <v>267.5</v>
      </c>
      <c r="D25" s="23">
        <v>180.5</v>
      </c>
      <c r="E25" s="23">
        <v>790</v>
      </c>
      <c r="F25" s="23">
        <v>700</v>
      </c>
      <c r="G25" s="23">
        <v>800</v>
      </c>
      <c r="H25" s="23">
        <v>800</v>
      </c>
      <c r="I25" s="23">
        <v>800</v>
      </c>
    </row>
    <row r="26" spans="1:9" ht="16.5" thickTop="1" thickBot="1">
      <c r="A26" s="24" t="s">
        <v>33</v>
      </c>
      <c r="B26" s="25">
        <v>41</v>
      </c>
      <c r="C26" s="26">
        <v>0</v>
      </c>
      <c r="D26" s="26">
        <v>26</v>
      </c>
      <c r="E26" s="26">
        <v>0</v>
      </c>
      <c r="F26" s="26">
        <v>0</v>
      </c>
      <c r="G26" s="26">
        <v>0</v>
      </c>
      <c r="H26" s="26">
        <v>10</v>
      </c>
      <c r="I26" s="26">
        <v>10</v>
      </c>
    </row>
    <row r="27" spans="1:9" ht="16.5" thickTop="1" thickBot="1">
      <c r="A27" s="19" t="s">
        <v>34</v>
      </c>
      <c r="B27" s="30">
        <v>41</v>
      </c>
      <c r="C27" s="21">
        <v>0</v>
      </c>
      <c r="D27" s="21">
        <v>26</v>
      </c>
      <c r="E27" s="21">
        <v>0</v>
      </c>
      <c r="F27" s="21">
        <v>10</v>
      </c>
      <c r="G27" s="21">
        <v>0</v>
      </c>
      <c r="H27" s="21">
        <v>0</v>
      </c>
      <c r="I27" s="21">
        <v>0</v>
      </c>
    </row>
    <row r="28" spans="1:9" ht="16.5" thickTop="1" thickBot="1">
      <c r="A28" s="24" t="s">
        <v>35</v>
      </c>
      <c r="B28" s="25">
        <v>41</v>
      </c>
      <c r="C28" s="26">
        <v>532.30999999999995</v>
      </c>
      <c r="D28" s="26">
        <v>813.22</v>
      </c>
      <c r="E28" s="26">
        <v>300</v>
      </c>
      <c r="F28" s="26">
        <f>SUM(F29:F34)</f>
        <v>10</v>
      </c>
      <c r="G28" s="26">
        <f>SUM(G29:G34)</f>
        <v>150</v>
      </c>
      <c r="H28" s="26">
        <f>SUM(H29:H34)</f>
        <v>150</v>
      </c>
      <c r="I28" s="26">
        <f>SUM(I29:I34)</f>
        <v>150</v>
      </c>
    </row>
    <row r="29" spans="1:9" ht="16.5" thickTop="1" thickBot="1">
      <c r="A29" s="19" t="s">
        <v>36</v>
      </c>
      <c r="B29" s="20">
        <v>41</v>
      </c>
      <c r="C29" s="23">
        <v>477</v>
      </c>
      <c r="D29" s="23">
        <v>184.82</v>
      </c>
      <c r="E29" s="23">
        <v>100</v>
      </c>
      <c r="F29" s="23">
        <v>10</v>
      </c>
      <c r="G29" s="23">
        <v>50</v>
      </c>
      <c r="H29" s="23">
        <v>50</v>
      </c>
      <c r="I29" s="23">
        <v>50</v>
      </c>
    </row>
    <row r="30" spans="1:9" ht="16.5" thickTop="1" thickBot="1">
      <c r="A30" s="19" t="s">
        <v>36</v>
      </c>
      <c r="B30" s="31">
        <v>132</v>
      </c>
      <c r="C30" s="23">
        <v>35.31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</row>
    <row r="31" spans="1:9" ht="16.5" thickTop="1" thickBot="1">
      <c r="A31" s="19" t="s">
        <v>37</v>
      </c>
      <c r="B31" s="31">
        <v>132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9" ht="16.5" thickTop="1" thickBot="1">
      <c r="A32" s="19" t="s">
        <v>38</v>
      </c>
      <c r="B32" s="31">
        <v>132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ht="16.5" thickTop="1" thickBot="1">
      <c r="A33" s="19" t="s">
        <v>39</v>
      </c>
      <c r="B33" s="31">
        <v>132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2" customFormat="1" ht="16.5" thickTop="1" thickBot="1">
      <c r="A34" s="19" t="s">
        <v>40</v>
      </c>
      <c r="B34" s="20">
        <v>41</v>
      </c>
      <c r="C34" s="23">
        <v>20</v>
      </c>
      <c r="D34" s="23">
        <v>0</v>
      </c>
      <c r="E34" s="23">
        <v>200</v>
      </c>
      <c r="F34" s="23">
        <v>0</v>
      </c>
      <c r="G34" s="23">
        <v>100</v>
      </c>
      <c r="H34" s="23">
        <v>100</v>
      </c>
      <c r="I34" s="23">
        <v>100</v>
      </c>
    </row>
    <row r="35" spans="1:9" ht="16.5" thickTop="1" thickBot="1">
      <c r="A35" s="16" t="s">
        <v>41</v>
      </c>
      <c r="B35" s="17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</row>
    <row r="36" spans="1:9" ht="16.5" thickTop="1" thickBot="1">
      <c r="A36" s="19" t="s">
        <v>42</v>
      </c>
      <c r="B36" s="20">
        <v>41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</row>
    <row r="37" spans="1:9" ht="16.5" thickTop="1" thickBot="1">
      <c r="A37" s="16" t="s">
        <v>43</v>
      </c>
      <c r="B37" s="17">
        <v>41</v>
      </c>
      <c r="C37" s="18">
        <v>328.95</v>
      </c>
      <c r="D37" s="18">
        <v>90</v>
      </c>
      <c r="E37" s="18">
        <v>0</v>
      </c>
      <c r="F37" s="18">
        <v>1000</v>
      </c>
      <c r="G37" s="18">
        <v>100</v>
      </c>
      <c r="H37" s="18">
        <v>100</v>
      </c>
      <c r="I37" s="18">
        <v>100</v>
      </c>
    </row>
    <row r="38" spans="1:9" ht="16.5" thickTop="1" thickBot="1">
      <c r="A38" s="19" t="s">
        <v>44</v>
      </c>
      <c r="B38" s="20">
        <v>41</v>
      </c>
      <c r="C38" s="23">
        <v>0</v>
      </c>
      <c r="D38" s="23">
        <v>90</v>
      </c>
      <c r="E38" s="23">
        <v>100</v>
      </c>
      <c r="F38" s="23">
        <v>1000</v>
      </c>
      <c r="G38" s="23">
        <v>100</v>
      </c>
      <c r="H38" s="23">
        <v>100</v>
      </c>
      <c r="I38" s="23">
        <v>100</v>
      </c>
    </row>
    <row r="39" spans="1:9" ht="16.5" thickTop="1" thickBot="1">
      <c r="A39" s="24" t="s">
        <v>45</v>
      </c>
      <c r="B39" s="25">
        <v>41</v>
      </c>
      <c r="C39" s="26">
        <v>328.95</v>
      </c>
      <c r="D39" s="26">
        <v>493.08</v>
      </c>
      <c r="E39" s="26">
        <f>SUM(E40:E43)</f>
        <v>880</v>
      </c>
      <c r="F39" s="26">
        <f>SUM(F40:F43)</f>
        <v>993.38</v>
      </c>
      <c r="G39" s="26">
        <f>SUM(G40:G43)</f>
        <v>950</v>
      </c>
      <c r="H39" s="26">
        <f>SUM(H40:H43)</f>
        <v>950</v>
      </c>
      <c r="I39" s="26">
        <f>SUM(I40:I43)</f>
        <v>950</v>
      </c>
    </row>
    <row r="40" spans="1:9" ht="16.5" thickTop="1" thickBot="1">
      <c r="A40" s="19" t="s">
        <v>46</v>
      </c>
      <c r="B40" s="20">
        <v>41</v>
      </c>
      <c r="C40" s="23">
        <v>0</v>
      </c>
      <c r="D40" s="23">
        <v>911.53</v>
      </c>
      <c r="E40" s="23">
        <v>500</v>
      </c>
      <c r="F40" s="23">
        <v>532.61</v>
      </c>
      <c r="G40" s="23">
        <v>550</v>
      </c>
      <c r="H40" s="23">
        <v>550</v>
      </c>
      <c r="I40" s="23">
        <v>550</v>
      </c>
    </row>
    <row r="41" spans="1:9" ht="16.5" thickTop="1" thickBot="1">
      <c r="A41" s="27" t="s">
        <v>47</v>
      </c>
      <c r="B41" s="20">
        <v>41</v>
      </c>
      <c r="C41" s="23">
        <v>268.95</v>
      </c>
      <c r="D41" s="23">
        <v>526.6</v>
      </c>
      <c r="E41" s="23">
        <v>300</v>
      </c>
      <c r="F41" s="23">
        <v>380.78</v>
      </c>
      <c r="G41" s="23">
        <v>300</v>
      </c>
      <c r="H41" s="23">
        <v>300</v>
      </c>
      <c r="I41" s="23">
        <v>300</v>
      </c>
    </row>
    <row r="42" spans="1:9" ht="16.5" thickTop="1" thickBot="1">
      <c r="A42" s="27" t="s">
        <v>48</v>
      </c>
      <c r="B42" s="33">
        <v>111</v>
      </c>
      <c r="C42" s="23">
        <v>60</v>
      </c>
      <c r="D42" s="23">
        <v>66.22</v>
      </c>
      <c r="E42" s="23">
        <v>80</v>
      </c>
      <c r="F42" s="23">
        <v>79.989999999999995</v>
      </c>
      <c r="G42" s="23">
        <v>80</v>
      </c>
      <c r="H42" s="23">
        <v>80</v>
      </c>
      <c r="I42" s="23">
        <v>80</v>
      </c>
    </row>
    <row r="43" spans="1:9" ht="16.5" thickTop="1" thickBot="1">
      <c r="A43" s="27" t="s">
        <v>49</v>
      </c>
      <c r="B43" s="20">
        <v>41</v>
      </c>
      <c r="C43" s="23">
        <v>0</v>
      </c>
      <c r="D43" s="23">
        <v>0</v>
      </c>
      <c r="E43" s="23">
        <v>0</v>
      </c>
      <c r="F43" s="23">
        <v>0</v>
      </c>
      <c r="G43" s="23">
        <v>20</v>
      </c>
      <c r="H43" s="23">
        <v>20</v>
      </c>
      <c r="I43" s="23">
        <v>20</v>
      </c>
    </row>
    <row r="44" spans="1:9" ht="16.5" thickTop="1" thickBot="1">
      <c r="A44" s="27" t="s">
        <v>50</v>
      </c>
      <c r="B44" s="20"/>
      <c r="C44" s="23"/>
      <c r="D44" s="23"/>
      <c r="E44" s="23"/>
      <c r="F44" s="23"/>
      <c r="G44" s="23"/>
      <c r="H44" s="23"/>
      <c r="I44" s="23"/>
    </row>
    <row r="45" spans="1:9" ht="16.5" thickTop="1" thickBot="1">
      <c r="A45" s="27"/>
      <c r="B45" s="20"/>
      <c r="C45" s="23"/>
      <c r="D45" s="23"/>
      <c r="E45" s="23"/>
      <c r="F45" s="23"/>
      <c r="G45" s="23"/>
      <c r="H45" s="23"/>
      <c r="I45" s="23"/>
    </row>
    <row r="46" spans="1:9" ht="16.5" thickTop="1" thickBot="1">
      <c r="A46" s="27"/>
      <c r="B46" s="20"/>
      <c r="C46" s="23"/>
      <c r="D46" s="23"/>
      <c r="E46" s="23"/>
      <c r="F46" s="23"/>
      <c r="G46" s="23"/>
      <c r="H46" s="23"/>
      <c r="I46" s="23"/>
    </row>
    <row r="47" spans="1:9" ht="40.5" thickTop="1" thickBot="1">
      <c r="A47" s="8" t="s">
        <v>2</v>
      </c>
      <c r="B47" s="8" t="s">
        <v>3</v>
      </c>
      <c r="C47" s="9" t="s">
        <v>4</v>
      </c>
      <c r="D47" s="9" t="s">
        <v>51</v>
      </c>
      <c r="E47" s="9" t="s">
        <v>52</v>
      </c>
      <c r="F47" s="9" t="s">
        <v>53</v>
      </c>
      <c r="G47" s="9" t="s">
        <v>8</v>
      </c>
      <c r="H47" s="9" t="s">
        <v>9</v>
      </c>
      <c r="I47" s="9" t="s">
        <v>10</v>
      </c>
    </row>
    <row r="48" spans="1:9" ht="16.5" thickTop="1" thickBot="1">
      <c r="A48" s="29" t="s">
        <v>54</v>
      </c>
      <c r="B48" s="14"/>
      <c r="C48" s="15">
        <f>SUM(C49+C52)</f>
        <v>5913.68</v>
      </c>
      <c r="D48" s="15">
        <f>SUM(D49+D52)</f>
        <v>8488.74</v>
      </c>
      <c r="E48" s="15">
        <v>4130</v>
      </c>
      <c r="F48" s="15">
        <v>6939.02</v>
      </c>
      <c r="G48" s="15">
        <f>SUM(G52+G49)</f>
        <v>8710</v>
      </c>
      <c r="H48" s="15">
        <f>SUM(H52+H49)</f>
        <v>6500</v>
      </c>
      <c r="I48" s="15">
        <f>SUM(I52+I49)</f>
        <v>6500</v>
      </c>
    </row>
    <row r="49" spans="1:9" ht="16.5" thickTop="1" thickBot="1">
      <c r="A49" s="16" t="s">
        <v>55</v>
      </c>
      <c r="B49" s="17"/>
      <c r="C49" s="18">
        <f>SUM(C51+C52)</f>
        <v>3656.84</v>
      </c>
      <c r="D49" s="18">
        <f>SUM(D51:D52)</f>
        <v>4944.37</v>
      </c>
      <c r="E49" s="18">
        <v>4130</v>
      </c>
      <c r="F49" s="18">
        <v>1400</v>
      </c>
      <c r="G49" s="18">
        <v>1400</v>
      </c>
      <c r="H49" s="18">
        <v>1400</v>
      </c>
      <c r="I49" s="18">
        <v>1400</v>
      </c>
    </row>
    <row r="50" spans="1:9" ht="16.5" thickTop="1" thickBot="1">
      <c r="A50" s="34" t="s">
        <v>56</v>
      </c>
      <c r="B50" s="20"/>
      <c r="C50" s="23"/>
      <c r="D50" s="23"/>
      <c r="E50" s="23"/>
      <c r="F50" s="23"/>
      <c r="G50" s="23"/>
      <c r="H50" s="23"/>
      <c r="I50" s="23"/>
    </row>
    <row r="51" spans="1:9" ht="16.5" thickTop="1" thickBot="1">
      <c r="A51" s="19" t="s">
        <v>57</v>
      </c>
      <c r="B51" s="33">
        <v>71</v>
      </c>
      <c r="C51" s="23">
        <v>1400</v>
      </c>
      <c r="D51" s="23">
        <v>1400</v>
      </c>
      <c r="E51" s="23">
        <v>1400</v>
      </c>
      <c r="F51" s="23">
        <v>1400</v>
      </c>
      <c r="G51" s="23">
        <v>1400</v>
      </c>
      <c r="H51" s="23">
        <v>1400</v>
      </c>
      <c r="I51" s="23">
        <v>1400</v>
      </c>
    </row>
    <row r="52" spans="1:9" ht="16.5" thickTop="1" thickBot="1">
      <c r="A52" s="24" t="s">
        <v>58</v>
      </c>
      <c r="B52" s="25"/>
      <c r="C52" s="26">
        <f t="shared" ref="C52:I52" si="2">SUM(C53+C55+C56)</f>
        <v>2256.84</v>
      </c>
      <c r="D52" s="26">
        <f t="shared" si="2"/>
        <v>3544.37</v>
      </c>
      <c r="E52" s="26">
        <f t="shared" si="2"/>
        <v>6200</v>
      </c>
      <c r="F52" s="26">
        <f t="shared" si="2"/>
        <v>3759.2100000000005</v>
      </c>
      <c r="G52" s="26">
        <f t="shared" si="2"/>
        <v>7310</v>
      </c>
      <c r="H52" s="26">
        <f t="shared" si="2"/>
        <v>5100</v>
      </c>
      <c r="I52" s="26">
        <f t="shared" si="2"/>
        <v>5100</v>
      </c>
    </row>
    <row r="53" spans="1:9" ht="16.5" thickTop="1" thickBot="1">
      <c r="A53" s="19" t="s">
        <v>59</v>
      </c>
      <c r="B53" s="35">
        <v>111</v>
      </c>
      <c r="C53" s="23">
        <f>SUM(C54:C54)</f>
        <v>568.29999999999995</v>
      </c>
      <c r="D53" s="23">
        <v>526.86</v>
      </c>
      <c r="E53" s="23">
        <f>SUM(E54:E54)</f>
        <v>500</v>
      </c>
      <c r="F53" s="23">
        <f>SUM(F54:F54)</f>
        <v>1599.39</v>
      </c>
      <c r="G53" s="23">
        <v>2230</v>
      </c>
      <c r="H53" s="23">
        <v>0</v>
      </c>
      <c r="I53" s="23">
        <v>0</v>
      </c>
    </row>
    <row r="54" spans="1:9" ht="16.5" thickTop="1" thickBot="1">
      <c r="A54" s="36" t="s">
        <v>60</v>
      </c>
      <c r="B54" s="37">
        <v>111</v>
      </c>
      <c r="C54" s="21">
        <v>568.29999999999995</v>
      </c>
      <c r="D54" s="21">
        <v>526.86</v>
      </c>
      <c r="E54" s="21">
        <v>500</v>
      </c>
      <c r="F54" s="21">
        <v>1599.39</v>
      </c>
      <c r="G54" s="21">
        <v>2230</v>
      </c>
      <c r="H54" s="21">
        <v>0</v>
      </c>
      <c r="I54" s="21">
        <v>0</v>
      </c>
    </row>
    <row r="55" spans="1:9" ht="16.5" thickTop="1" thickBot="1">
      <c r="A55" s="19" t="s">
        <v>61</v>
      </c>
      <c r="B55" s="31">
        <v>111</v>
      </c>
      <c r="C55" s="23">
        <v>1199.99</v>
      </c>
      <c r="D55" s="23">
        <v>2600</v>
      </c>
      <c r="E55" s="23">
        <v>5100</v>
      </c>
      <c r="F55" s="23">
        <v>1700</v>
      </c>
      <c r="G55" s="23">
        <v>4500</v>
      </c>
      <c r="H55" s="23">
        <v>4500</v>
      </c>
      <c r="I55" s="23">
        <v>4500</v>
      </c>
    </row>
    <row r="56" spans="1:9" ht="16.5" thickTop="1" thickBot="1">
      <c r="A56" s="27" t="s">
        <v>62</v>
      </c>
      <c r="B56" s="31">
        <v>111</v>
      </c>
      <c r="C56" s="23">
        <f>C57+C59+C58+C61+C60+C62</f>
        <v>488.54999999999995</v>
      </c>
      <c r="D56" s="23">
        <f>SUM(D57:D62)</f>
        <v>417.51</v>
      </c>
      <c r="E56" s="23">
        <v>600</v>
      </c>
      <c r="F56" s="23">
        <f>SUM(F57:F62)</f>
        <v>459.82000000000005</v>
      </c>
      <c r="G56" s="23">
        <f>SUM(G57:G62)</f>
        <v>580</v>
      </c>
      <c r="H56" s="23">
        <f>SUM(H57:H62)</f>
        <v>600</v>
      </c>
      <c r="I56" s="23">
        <f>SUM(I57:I62)</f>
        <v>600</v>
      </c>
    </row>
    <row r="57" spans="1:9" ht="16.5" thickTop="1" thickBot="1">
      <c r="A57" s="36" t="s">
        <v>63</v>
      </c>
      <c r="B57" s="37">
        <v>111</v>
      </c>
      <c r="C57" s="36">
        <v>178.56</v>
      </c>
      <c r="D57" s="21">
        <v>212.01</v>
      </c>
      <c r="E57" s="21">
        <v>0</v>
      </c>
      <c r="F57" s="21">
        <v>271.54000000000002</v>
      </c>
      <c r="G57" s="21">
        <v>300</v>
      </c>
      <c r="H57" s="21">
        <v>300</v>
      </c>
      <c r="I57" s="21">
        <v>300</v>
      </c>
    </row>
    <row r="58" spans="1:9" ht="16.5" thickTop="1" thickBot="1">
      <c r="A58" s="36" t="s">
        <v>64</v>
      </c>
      <c r="B58" s="37">
        <v>111</v>
      </c>
      <c r="C58" s="21">
        <v>8.2899999999999991</v>
      </c>
      <c r="D58" s="21">
        <v>8.25</v>
      </c>
      <c r="E58" s="21">
        <v>0</v>
      </c>
      <c r="F58" s="21">
        <v>8.0399999999999991</v>
      </c>
      <c r="G58" s="21">
        <v>10</v>
      </c>
      <c r="H58" s="21">
        <v>10</v>
      </c>
      <c r="I58" s="21">
        <v>10</v>
      </c>
    </row>
    <row r="59" spans="1:9" ht="16.5" thickTop="1" thickBot="1">
      <c r="A59" s="36" t="s">
        <v>65</v>
      </c>
      <c r="B59" s="37">
        <v>111</v>
      </c>
      <c r="C59" s="36">
        <v>17.940000000000001</v>
      </c>
      <c r="D59" s="36">
        <v>18.22</v>
      </c>
      <c r="E59" s="21">
        <v>0</v>
      </c>
      <c r="F59" s="21">
        <v>17.670000000000002</v>
      </c>
      <c r="G59" s="21">
        <v>20</v>
      </c>
      <c r="H59" s="21">
        <v>20</v>
      </c>
      <c r="I59" s="21">
        <v>20</v>
      </c>
    </row>
    <row r="60" spans="1:9" ht="16.5" thickTop="1" thickBot="1">
      <c r="A60" s="36" t="s">
        <v>66</v>
      </c>
      <c r="B60" s="37">
        <v>111</v>
      </c>
      <c r="C60" s="36">
        <v>63.36</v>
      </c>
      <c r="D60" s="21">
        <v>63.03</v>
      </c>
      <c r="E60" s="21">
        <v>0</v>
      </c>
      <c r="F60" s="21">
        <v>61.38</v>
      </c>
      <c r="G60" s="21">
        <v>70</v>
      </c>
      <c r="H60" s="21">
        <v>70</v>
      </c>
      <c r="I60" s="21">
        <v>70</v>
      </c>
    </row>
    <row r="61" spans="1:9" ht="16.5" thickTop="1" thickBot="1">
      <c r="A61" s="36" t="s">
        <v>67</v>
      </c>
      <c r="B61" s="37">
        <v>111</v>
      </c>
      <c r="C61" s="21">
        <v>60</v>
      </c>
      <c r="D61" s="21">
        <v>90</v>
      </c>
      <c r="E61" s="21">
        <v>0</v>
      </c>
      <c r="F61" s="21">
        <v>79.989999999999995</v>
      </c>
      <c r="G61" s="21">
        <v>80</v>
      </c>
      <c r="H61" s="21">
        <v>80</v>
      </c>
      <c r="I61" s="21">
        <v>80</v>
      </c>
    </row>
    <row r="62" spans="1:9" ht="16.5" thickTop="1" thickBot="1">
      <c r="A62" s="36" t="s">
        <v>68</v>
      </c>
      <c r="B62" s="37">
        <v>111</v>
      </c>
      <c r="C62" s="21">
        <v>160.4</v>
      </c>
      <c r="D62" s="21">
        <v>26</v>
      </c>
      <c r="E62" s="21">
        <v>0</v>
      </c>
      <c r="F62" s="21">
        <v>21.2</v>
      </c>
      <c r="G62" s="21">
        <v>100</v>
      </c>
      <c r="H62" s="21">
        <v>120</v>
      </c>
      <c r="I62" s="21">
        <v>120</v>
      </c>
    </row>
    <row r="63" spans="1:9" ht="16.5" thickTop="1" thickBot="1">
      <c r="A63" s="36"/>
      <c r="B63" s="37"/>
      <c r="C63" s="36"/>
      <c r="D63" s="36"/>
      <c r="E63" s="21"/>
      <c r="F63" s="21"/>
      <c r="G63" s="21"/>
      <c r="H63" s="21"/>
      <c r="I63" s="21"/>
    </row>
    <row r="64" spans="1:9" ht="16.5" thickTop="1" thickBot="1">
      <c r="A64" s="36"/>
      <c r="B64" s="30"/>
      <c r="C64" s="36"/>
      <c r="D64" s="36"/>
      <c r="E64" s="21"/>
      <c r="F64" s="21"/>
      <c r="G64" s="21"/>
      <c r="H64" s="21"/>
      <c r="I64" s="21"/>
    </row>
    <row r="65" spans="1:1" ht="15.75" thickTop="1"/>
    <row r="67" spans="1:1">
      <c r="A67" s="32" t="s">
        <v>69</v>
      </c>
    </row>
    <row r="68" spans="1:1">
      <c r="A68" s="32" t="s">
        <v>70</v>
      </c>
    </row>
    <row r="69" spans="1:1">
      <c r="A69" s="32" t="s">
        <v>71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BB36-865C-43FD-BE7B-3F3D20059FD3}">
  <dimension ref="A1:L203"/>
  <sheetViews>
    <sheetView workbookViewId="0">
      <selection activeCell="H126" sqref="H126"/>
    </sheetView>
  </sheetViews>
  <sheetFormatPr defaultRowHeight="15"/>
  <cols>
    <col min="1" max="1" width="9.28515625" customWidth="1"/>
    <col min="2" max="2" width="1.42578125" style="38" customWidth="1"/>
    <col min="3" max="3" width="60.28515625" customWidth="1"/>
    <col min="4" max="4" width="5.42578125" style="38" customWidth="1"/>
    <col min="5" max="5" width="10.42578125" style="39" customWidth="1"/>
    <col min="6" max="6" width="9.5703125" style="39" customWidth="1"/>
    <col min="7" max="7" width="9.28515625" style="39" customWidth="1"/>
    <col min="8" max="8" width="10" style="40" customWidth="1"/>
    <col min="9" max="10" width="10" style="41" customWidth="1"/>
    <col min="11" max="11" width="9.28515625" style="41" customWidth="1"/>
    <col min="1025" max="1025" width="10.28515625" customWidth="1"/>
  </cols>
  <sheetData>
    <row r="1" spans="1:11" ht="27.75">
      <c r="C1" s="1" t="s">
        <v>72</v>
      </c>
    </row>
    <row r="2" spans="1:11" ht="27.75">
      <c r="C2" s="1" t="s">
        <v>1</v>
      </c>
    </row>
    <row r="3" spans="1:11" ht="15.75" thickBot="1"/>
    <row r="4" spans="1:11" ht="38.25" thickTop="1" thickBot="1">
      <c r="A4" s="42" t="s">
        <v>73</v>
      </c>
      <c r="B4" s="42"/>
      <c r="C4" s="42" t="s">
        <v>74</v>
      </c>
      <c r="D4" s="42" t="s">
        <v>3</v>
      </c>
      <c r="E4" s="43" t="s">
        <v>4</v>
      </c>
      <c r="F4" s="43" t="s">
        <v>5</v>
      </c>
      <c r="G4" s="43" t="s">
        <v>52</v>
      </c>
      <c r="H4" s="43" t="s">
        <v>53</v>
      </c>
      <c r="I4" s="43" t="s">
        <v>8</v>
      </c>
      <c r="J4" s="43" t="s">
        <v>9</v>
      </c>
      <c r="K4" s="43" t="s">
        <v>10</v>
      </c>
    </row>
    <row r="5" spans="1:11" ht="16.5" thickTop="1" thickBot="1">
      <c r="A5" s="44"/>
      <c r="B5" s="45"/>
      <c r="C5" s="45" t="s">
        <v>75</v>
      </c>
      <c r="D5" s="46"/>
      <c r="E5" s="47">
        <v>61707.06</v>
      </c>
      <c r="F5" s="48">
        <v>83962.1</v>
      </c>
      <c r="G5" s="49">
        <v>81910</v>
      </c>
      <c r="H5" s="50">
        <f>SUM(H6+H76+H79+H101+H110+H116+H120+H125+H132+H141+H150+H161+H164+H167+H170+H173)</f>
        <v>62322.02</v>
      </c>
      <c r="I5" s="50">
        <f>SUM(I6+I76+I79+I101+I110+I116+I120+I125+I132+I141+I150+I161+I164+I167+I170+I173)</f>
        <v>84610</v>
      </c>
      <c r="J5" s="50">
        <f>SUM(J6+J76+J79+J101+J110+J116+J120+J125+J132+J141+J150+J161+J164+J167+J170+J173)</f>
        <v>86460</v>
      </c>
      <c r="K5" s="50">
        <f>SUM(K6+K76+K79+K101+K110+K116+K120+K125+K132+K141+K150+K161+K164+K167+K170+K173)</f>
        <v>87460</v>
      </c>
    </row>
    <row r="6" spans="1:11" ht="16.5" thickTop="1" thickBot="1">
      <c r="A6" s="11" t="s">
        <v>76</v>
      </c>
      <c r="B6" s="51"/>
      <c r="C6" s="136" t="s">
        <v>77</v>
      </c>
      <c r="D6" s="136"/>
      <c r="E6" s="12">
        <f>SUM(E7+E9+E20+E26+E38+E44+E48+E63+E71)</f>
        <v>45681.63</v>
      </c>
      <c r="F6" s="12">
        <f>SUM(F7+F9+F20+F26+F38+F44+F63+F71)</f>
        <v>41285.97</v>
      </c>
      <c r="G6" s="12">
        <f>SUM(G7+G9+G18+G20+G26+G38+G44+G48+G63+G71)</f>
        <v>60120</v>
      </c>
      <c r="H6" s="52">
        <f>SUM(H7+H9+H18+H20+H26+H38+H44+H48+H63+H71)</f>
        <v>52634.080000000002</v>
      </c>
      <c r="I6" s="52">
        <f>SUM(I7+I9+I18+I20+I26+I38+I44+I48+I63+I71)</f>
        <v>64180</v>
      </c>
      <c r="J6" s="52">
        <f>SUM(J7+J9+J18+J20+J26+J38+J44+J48+J63+J71)</f>
        <v>67390</v>
      </c>
      <c r="K6" s="52">
        <f>SUM(K7+K9+K18+K20+K26+K38+K44+K48+K63+K71)</f>
        <v>68390</v>
      </c>
    </row>
    <row r="7" spans="1:11" ht="16.5" thickTop="1" thickBot="1">
      <c r="A7" s="53"/>
      <c r="B7" s="53"/>
      <c r="C7" s="54" t="s">
        <v>78</v>
      </c>
      <c r="D7" s="53">
        <v>41</v>
      </c>
      <c r="E7" s="55">
        <f>SUM(E8:E8)</f>
        <v>17841.03</v>
      </c>
      <c r="F7" s="55">
        <f>SUM(F8:F8)</f>
        <v>19954.04</v>
      </c>
      <c r="G7" s="55">
        <v>27000</v>
      </c>
      <c r="H7" s="56">
        <v>27500</v>
      </c>
      <c r="I7" s="56">
        <v>29000</v>
      </c>
      <c r="J7" s="56">
        <v>31000</v>
      </c>
      <c r="K7" s="56">
        <v>31000</v>
      </c>
    </row>
    <row r="8" spans="1:11" ht="16.5" thickTop="1" thickBot="1">
      <c r="A8" s="57"/>
      <c r="B8" s="57"/>
      <c r="C8" s="58" t="s">
        <v>79</v>
      </c>
      <c r="D8" s="59">
        <v>41</v>
      </c>
      <c r="E8" s="60">
        <v>17841.03</v>
      </c>
      <c r="F8" s="60">
        <v>19954.04</v>
      </c>
      <c r="G8" s="60">
        <v>27000</v>
      </c>
      <c r="H8" s="61">
        <v>27500</v>
      </c>
      <c r="I8" s="61">
        <v>29000</v>
      </c>
      <c r="J8" s="61">
        <v>31000</v>
      </c>
      <c r="K8" s="61">
        <v>31000</v>
      </c>
    </row>
    <row r="9" spans="1:11" ht="16.5" thickTop="1" thickBot="1">
      <c r="A9" s="53"/>
      <c r="B9" s="53"/>
      <c r="C9" s="54" t="s">
        <v>80</v>
      </c>
      <c r="D9" s="53">
        <v>41</v>
      </c>
      <c r="E9" s="55">
        <f t="shared" ref="E9:K9" si="0">SUM(E10:E17)</f>
        <v>6901.28</v>
      </c>
      <c r="F9" s="55">
        <f t="shared" si="0"/>
        <v>9287.32</v>
      </c>
      <c r="G9" s="55">
        <f t="shared" si="0"/>
        <v>10000</v>
      </c>
      <c r="H9" s="56">
        <f t="shared" si="0"/>
        <v>9486.43</v>
      </c>
      <c r="I9" s="56">
        <f t="shared" si="0"/>
        <v>10000</v>
      </c>
      <c r="J9" s="56">
        <f t="shared" si="0"/>
        <v>10100</v>
      </c>
      <c r="K9" s="56">
        <f t="shared" si="0"/>
        <v>10100</v>
      </c>
    </row>
    <row r="10" spans="1:11" ht="16.5" thickTop="1" thickBot="1">
      <c r="A10" s="57"/>
      <c r="B10" s="57"/>
      <c r="C10" s="62" t="s">
        <v>81</v>
      </c>
      <c r="D10" s="59">
        <v>41</v>
      </c>
      <c r="E10" s="60">
        <v>1292.8</v>
      </c>
      <c r="F10" s="60">
        <v>1562.8</v>
      </c>
      <c r="G10" s="60">
        <v>1900</v>
      </c>
      <c r="H10" s="61">
        <v>1842.1</v>
      </c>
      <c r="I10" s="61">
        <v>1900</v>
      </c>
      <c r="J10" s="61">
        <v>2000</v>
      </c>
      <c r="K10" s="61">
        <v>2000</v>
      </c>
    </row>
    <row r="11" spans="1:11" ht="16.5" thickTop="1" thickBot="1">
      <c r="A11" s="57"/>
      <c r="B11" s="57"/>
      <c r="C11" s="58" t="s">
        <v>82</v>
      </c>
      <c r="D11" s="59">
        <v>41</v>
      </c>
      <c r="E11" s="60">
        <v>640.59</v>
      </c>
      <c r="F11" s="60">
        <v>646</v>
      </c>
      <c r="G11" s="60">
        <v>800</v>
      </c>
      <c r="H11" s="61">
        <v>762.4</v>
      </c>
      <c r="I11" s="61">
        <v>800</v>
      </c>
      <c r="J11" s="61">
        <v>900</v>
      </c>
      <c r="K11" s="61">
        <v>900</v>
      </c>
    </row>
    <row r="12" spans="1:11" ht="16.5" thickTop="1" thickBot="1">
      <c r="A12" s="30"/>
      <c r="B12" s="20"/>
      <c r="C12" s="36" t="s">
        <v>83</v>
      </c>
      <c r="D12" s="30">
        <v>41</v>
      </c>
      <c r="E12" s="21">
        <v>277.52999999999997</v>
      </c>
      <c r="F12" s="21">
        <v>324.81</v>
      </c>
      <c r="G12" s="21">
        <v>500</v>
      </c>
      <c r="H12" s="63">
        <v>379.24</v>
      </c>
      <c r="I12" s="63">
        <v>500</v>
      </c>
      <c r="J12" s="63">
        <v>400</v>
      </c>
      <c r="K12" s="63">
        <v>400</v>
      </c>
    </row>
    <row r="13" spans="1:11" ht="16.5" thickTop="1" thickBot="1">
      <c r="A13" s="30"/>
      <c r="B13" s="20"/>
      <c r="C13" s="36" t="s">
        <v>84</v>
      </c>
      <c r="D13" s="30">
        <v>41</v>
      </c>
      <c r="E13" s="21">
        <v>2977.17</v>
      </c>
      <c r="F13" s="21">
        <v>4509.2299999999996</v>
      </c>
      <c r="G13" s="21">
        <v>4400</v>
      </c>
      <c r="H13" s="63">
        <v>4339</v>
      </c>
      <c r="I13" s="63">
        <v>4400</v>
      </c>
      <c r="J13" s="63">
        <v>4400</v>
      </c>
      <c r="K13" s="63">
        <v>4400</v>
      </c>
    </row>
    <row r="14" spans="1:11" ht="16.5" thickTop="1" thickBot="1">
      <c r="A14" s="20"/>
      <c r="B14" s="20"/>
      <c r="C14" s="36" t="s">
        <v>85</v>
      </c>
      <c r="D14" s="30">
        <v>41</v>
      </c>
      <c r="E14" s="21">
        <v>182.3</v>
      </c>
      <c r="F14" s="21">
        <v>258.7</v>
      </c>
      <c r="G14" s="21">
        <v>300</v>
      </c>
      <c r="H14" s="63">
        <v>240</v>
      </c>
      <c r="I14" s="63">
        <v>300</v>
      </c>
      <c r="J14" s="63">
        <v>300</v>
      </c>
      <c r="K14" s="63">
        <v>300</v>
      </c>
    </row>
    <row r="15" spans="1:11" ht="16.5" thickTop="1" thickBot="1">
      <c r="A15" s="30"/>
      <c r="B15" s="20"/>
      <c r="C15" s="36" t="s">
        <v>86</v>
      </c>
      <c r="D15" s="30">
        <v>41</v>
      </c>
      <c r="E15" s="21">
        <v>337.37</v>
      </c>
      <c r="F15" s="21">
        <v>378.29</v>
      </c>
      <c r="G15" s="21">
        <v>400</v>
      </c>
      <c r="H15" s="63">
        <v>327.25</v>
      </c>
      <c r="I15" s="63">
        <v>400</v>
      </c>
      <c r="J15" s="63">
        <v>400</v>
      </c>
      <c r="K15" s="63">
        <v>400</v>
      </c>
    </row>
    <row r="16" spans="1:11" ht="16.5" thickTop="1" thickBot="1">
      <c r="A16" s="30"/>
      <c r="B16" s="20"/>
      <c r="C16" s="36" t="s">
        <v>87</v>
      </c>
      <c r="D16" s="30">
        <v>41</v>
      </c>
      <c r="E16" s="21">
        <v>93.7</v>
      </c>
      <c r="F16" s="21">
        <v>65.19</v>
      </c>
      <c r="G16" s="21">
        <v>100</v>
      </c>
      <c r="H16" s="63">
        <v>87.82</v>
      </c>
      <c r="I16" s="63">
        <v>100</v>
      </c>
      <c r="J16" s="63">
        <v>100</v>
      </c>
      <c r="K16" s="63">
        <v>100</v>
      </c>
    </row>
    <row r="17" spans="1:11" ht="16.5" thickTop="1" thickBot="1">
      <c r="A17" s="57"/>
      <c r="B17" s="57"/>
      <c r="C17" s="58" t="s">
        <v>88</v>
      </c>
      <c r="D17" s="59">
        <v>41</v>
      </c>
      <c r="E17" s="60">
        <v>1099.82</v>
      </c>
      <c r="F17" s="60">
        <v>1542.3</v>
      </c>
      <c r="G17" s="60">
        <v>1600</v>
      </c>
      <c r="H17" s="61">
        <v>1508.62</v>
      </c>
      <c r="I17" s="61">
        <v>1600</v>
      </c>
      <c r="J17" s="61">
        <v>1600</v>
      </c>
      <c r="K17" s="61">
        <v>1600</v>
      </c>
    </row>
    <row r="18" spans="1:11" ht="16.5" thickTop="1" thickBot="1">
      <c r="A18" s="53"/>
      <c r="B18" s="53"/>
      <c r="C18" s="54" t="s">
        <v>89</v>
      </c>
      <c r="D18" s="53">
        <v>41</v>
      </c>
      <c r="E18" s="55">
        <v>0</v>
      </c>
      <c r="F18" s="55">
        <v>0</v>
      </c>
      <c r="G18" s="55">
        <v>50</v>
      </c>
      <c r="H18" s="56">
        <v>0</v>
      </c>
      <c r="I18" s="56">
        <v>0</v>
      </c>
      <c r="J18" s="56">
        <v>0</v>
      </c>
      <c r="K18" s="56">
        <v>0</v>
      </c>
    </row>
    <row r="19" spans="1:11" ht="16.5" thickTop="1" thickBot="1">
      <c r="A19" s="57"/>
      <c r="B19" s="57"/>
      <c r="C19" s="58" t="s">
        <v>90</v>
      </c>
      <c r="D19" s="59">
        <v>41</v>
      </c>
      <c r="E19" s="60">
        <v>0</v>
      </c>
      <c r="F19" s="60">
        <v>0</v>
      </c>
      <c r="G19" s="60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6.5" thickTop="1" thickBot="1">
      <c r="A20" s="53"/>
      <c r="B20" s="53"/>
      <c r="C20" s="54" t="s">
        <v>91</v>
      </c>
      <c r="D20" s="53">
        <v>41</v>
      </c>
      <c r="E20" s="55">
        <f t="shared" ref="E20:K20" si="1">SUM(E21:E25)</f>
        <v>3028.77</v>
      </c>
      <c r="F20" s="55">
        <f t="shared" si="1"/>
        <v>3535.7200000000003</v>
      </c>
      <c r="G20" s="55">
        <f t="shared" si="1"/>
        <v>3400</v>
      </c>
      <c r="H20" s="56">
        <f t="shared" si="1"/>
        <v>2956.1699999999996</v>
      </c>
      <c r="I20" s="56">
        <f t="shared" si="1"/>
        <v>3400</v>
      </c>
      <c r="J20" s="56">
        <f t="shared" si="1"/>
        <v>3960</v>
      </c>
      <c r="K20" s="56">
        <f t="shared" si="1"/>
        <v>4330</v>
      </c>
    </row>
    <row r="21" spans="1:11" s="5" customFormat="1" ht="16.5" thickTop="1" thickBot="1">
      <c r="A21" s="20"/>
      <c r="B21" s="20"/>
      <c r="C21" s="36" t="s">
        <v>92</v>
      </c>
      <c r="D21" s="30">
        <v>41</v>
      </c>
      <c r="E21" s="21">
        <v>2177.19</v>
      </c>
      <c r="F21" s="21">
        <v>2572.81</v>
      </c>
      <c r="G21" s="21">
        <v>2500</v>
      </c>
      <c r="H21" s="63">
        <v>2368.1</v>
      </c>
      <c r="I21" s="63">
        <v>2600</v>
      </c>
      <c r="J21" s="63">
        <v>3160</v>
      </c>
      <c r="K21" s="63">
        <v>3330</v>
      </c>
    </row>
    <row r="22" spans="1:11" s="5" customFormat="1" ht="16.5" thickTop="1" thickBot="1">
      <c r="A22" s="20"/>
      <c r="B22" s="20"/>
      <c r="C22" s="36" t="s">
        <v>93</v>
      </c>
      <c r="D22" s="30">
        <v>41</v>
      </c>
      <c r="E22" s="21">
        <v>2.16</v>
      </c>
      <c r="F22" s="21">
        <v>9.07</v>
      </c>
      <c r="G22" s="21">
        <v>100</v>
      </c>
      <c r="H22" s="63">
        <v>66.12</v>
      </c>
      <c r="I22" s="63">
        <v>100</v>
      </c>
      <c r="J22" s="63">
        <v>100</v>
      </c>
      <c r="K22" s="63">
        <v>100</v>
      </c>
    </row>
    <row r="23" spans="1:11" ht="16.5" thickTop="1" thickBot="1">
      <c r="A23" s="30"/>
      <c r="B23" s="20"/>
      <c r="C23" s="36" t="s">
        <v>94</v>
      </c>
      <c r="D23" s="37">
        <v>111</v>
      </c>
      <c r="E23" s="21">
        <v>5</v>
      </c>
      <c r="F23" s="21">
        <v>5</v>
      </c>
      <c r="G23" s="21">
        <v>0</v>
      </c>
      <c r="H23" s="63">
        <v>1.95</v>
      </c>
      <c r="I23" s="63">
        <v>0</v>
      </c>
      <c r="J23" s="63">
        <v>0</v>
      </c>
      <c r="K23" s="63">
        <v>0</v>
      </c>
    </row>
    <row r="24" spans="1:11" s="5" customFormat="1" ht="16.5" thickTop="1" thickBot="1">
      <c r="A24" s="20"/>
      <c r="B24" s="20"/>
      <c r="C24" s="36" t="s">
        <v>95</v>
      </c>
      <c r="D24" s="30">
        <v>41</v>
      </c>
      <c r="E24" s="21">
        <v>420</v>
      </c>
      <c r="F24" s="21">
        <v>320.94</v>
      </c>
      <c r="G24" s="21">
        <v>100</v>
      </c>
      <c r="H24" s="63">
        <v>100</v>
      </c>
      <c r="I24" s="63">
        <v>200</v>
      </c>
      <c r="J24" s="63">
        <v>200</v>
      </c>
      <c r="K24" s="63">
        <v>300</v>
      </c>
    </row>
    <row r="25" spans="1:11" s="5" customFormat="1" ht="16.5" thickTop="1" thickBot="1">
      <c r="A25" s="20"/>
      <c r="B25" s="20"/>
      <c r="C25" s="36" t="s">
        <v>96</v>
      </c>
      <c r="D25" s="30">
        <v>41</v>
      </c>
      <c r="E25" s="21">
        <v>424.42</v>
      </c>
      <c r="F25" s="21">
        <v>627.9</v>
      </c>
      <c r="G25" s="21">
        <v>700</v>
      </c>
      <c r="H25" s="63">
        <v>420</v>
      </c>
      <c r="I25" s="63">
        <v>500</v>
      </c>
      <c r="J25" s="63">
        <v>500</v>
      </c>
      <c r="K25" s="63">
        <v>600</v>
      </c>
    </row>
    <row r="26" spans="1:11" ht="16.5" thickTop="1" thickBot="1">
      <c r="A26" s="53"/>
      <c r="B26" s="53"/>
      <c r="C26" s="54" t="s">
        <v>97</v>
      </c>
      <c r="D26" s="53">
        <v>41</v>
      </c>
      <c r="E26" s="55">
        <f t="shared" ref="E26:K26" si="2">SUM(E27:E37)</f>
        <v>2431.41</v>
      </c>
      <c r="F26" s="55">
        <f t="shared" si="2"/>
        <v>3413.8500000000004</v>
      </c>
      <c r="G26" s="55">
        <f t="shared" si="2"/>
        <v>3880</v>
      </c>
      <c r="H26" s="56">
        <f t="shared" si="2"/>
        <v>469.80999999999995</v>
      </c>
      <c r="I26" s="56">
        <f t="shared" si="2"/>
        <v>4080</v>
      </c>
      <c r="J26" s="56">
        <f t="shared" si="2"/>
        <v>4230</v>
      </c>
      <c r="K26" s="56">
        <f t="shared" si="2"/>
        <v>4510</v>
      </c>
    </row>
    <row r="27" spans="1:11" s="65" customFormat="1" ht="16.5" thickTop="1" thickBot="1">
      <c r="A27" s="57"/>
      <c r="B27" s="57"/>
      <c r="C27" s="64" t="s">
        <v>98</v>
      </c>
      <c r="D27" s="59">
        <v>41</v>
      </c>
      <c r="E27" s="60">
        <v>0</v>
      </c>
      <c r="F27" s="60">
        <v>0</v>
      </c>
      <c r="G27" s="60">
        <v>300</v>
      </c>
      <c r="H27" s="61">
        <v>0</v>
      </c>
      <c r="I27" s="61">
        <v>300</v>
      </c>
      <c r="J27" s="61">
        <v>300</v>
      </c>
      <c r="K27" s="61">
        <v>300</v>
      </c>
    </row>
    <row r="28" spans="1:11" s="65" customFormat="1" ht="16.5" thickTop="1" thickBot="1">
      <c r="A28" s="57"/>
      <c r="B28" s="57"/>
      <c r="C28" s="64" t="s">
        <v>99</v>
      </c>
      <c r="D28" s="59">
        <v>41</v>
      </c>
      <c r="E28" s="60">
        <v>0</v>
      </c>
      <c r="F28" s="60">
        <v>123</v>
      </c>
      <c r="G28" s="60">
        <v>500</v>
      </c>
      <c r="H28" s="61">
        <v>0</v>
      </c>
      <c r="I28" s="61">
        <v>500</v>
      </c>
      <c r="J28" s="61">
        <v>500</v>
      </c>
      <c r="K28" s="61">
        <v>600</v>
      </c>
    </row>
    <row r="29" spans="1:11" s="65" customFormat="1" ht="16.5" thickTop="1" thickBot="1">
      <c r="A29" s="57"/>
      <c r="B29" s="57"/>
      <c r="C29" s="64" t="s">
        <v>100</v>
      </c>
      <c r="D29" s="59">
        <v>41</v>
      </c>
      <c r="E29" s="60">
        <v>624.66</v>
      </c>
      <c r="F29" s="60">
        <v>0</v>
      </c>
      <c r="G29" s="60">
        <v>500</v>
      </c>
      <c r="H29" s="61">
        <v>0</v>
      </c>
      <c r="I29" s="61">
        <v>500</v>
      </c>
      <c r="J29" s="61">
        <v>500</v>
      </c>
      <c r="K29" s="61">
        <v>600</v>
      </c>
    </row>
    <row r="30" spans="1:11" s="65" customFormat="1" ht="16.5" thickTop="1" thickBot="1">
      <c r="A30" s="57"/>
      <c r="B30" s="57"/>
      <c r="C30" s="64" t="s">
        <v>101</v>
      </c>
      <c r="D30" s="59">
        <v>41</v>
      </c>
      <c r="E30" s="60">
        <v>51.3</v>
      </c>
      <c r="F30" s="60">
        <v>0</v>
      </c>
      <c r="G30" s="60">
        <v>0</v>
      </c>
      <c r="H30" s="61">
        <v>20</v>
      </c>
      <c r="I30" s="61">
        <v>100</v>
      </c>
      <c r="J30" s="61">
        <v>100</v>
      </c>
      <c r="K30" s="61">
        <v>100</v>
      </c>
    </row>
    <row r="31" spans="1:11" s="5" customFormat="1" ht="16.5" thickTop="1" thickBot="1">
      <c r="A31" s="20"/>
      <c r="B31" s="20"/>
      <c r="C31" s="36" t="s">
        <v>102</v>
      </c>
      <c r="D31" s="37">
        <v>111</v>
      </c>
      <c r="E31" s="21">
        <v>25</v>
      </c>
      <c r="F31" s="21">
        <v>15</v>
      </c>
      <c r="G31" s="21">
        <v>0</v>
      </c>
      <c r="H31" s="63">
        <v>10</v>
      </c>
      <c r="I31" s="63">
        <v>0</v>
      </c>
      <c r="J31" s="63">
        <v>0</v>
      </c>
      <c r="K31" s="63">
        <v>0</v>
      </c>
    </row>
    <row r="32" spans="1:11" s="5" customFormat="1" ht="16.5" thickTop="1" thickBot="1">
      <c r="A32" s="20"/>
      <c r="B32" s="20"/>
      <c r="C32" s="36" t="s">
        <v>103</v>
      </c>
      <c r="D32" s="30">
        <v>41</v>
      </c>
      <c r="E32" s="21">
        <v>788.38</v>
      </c>
      <c r="F32" s="21">
        <v>2461.8200000000002</v>
      </c>
      <c r="G32" s="21">
        <v>1700</v>
      </c>
      <c r="H32" s="63">
        <v>0</v>
      </c>
      <c r="I32" s="63">
        <v>1800</v>
      </c>
      <c r="J32" s="63">
        <v>1800</v>
      </c>
      <c r="K32" s="63">
        <v>1800</v>
      </c>
    </row>
    <row r="33" spans="1:11" s="5" customFormat="1" ht="16.5" thickTop="1" thickBot="1">
      <c r="A33" s="66"/>
      <c r="B33" s="57"/>
      <c r="C33" s="62" t="s">
        <v>104</v>
      </c>
      <c r="D33" s="59">
        <v>41</v>
      </c>
      <c r="E33" s="60">
        <v>26.09</v>
      </c>
      <c r="F33" s="60">
        <v>0</v>
      </c>
      <c r="G33" s="60">
        <v>50</v>
      </c>
      <c r="H33" s="61">
        <v>0</v>
      </c>
      <c r="I33" s="61">
        <v>50</v>
      </c>
      <c r="J33" s="61">
        <v>100</v>
      </c>
      <c r="K33" s="61">
        <v>180</v>
      </c>
    </row>
    <row r="34" spans="1:11" ht="16.5" thickTop="1" thickBot="1">
      <c r="A34" s="62"/>
      <c r="B34" s="57"/>
      <c r="C34" s="62" t="s">
        <v>105</v>
      </c>
      <c r="D34" s="67">
        <v>111</v>
      </c>
      <c r="E34" s="60">
        <v>63.36</v>
      </c>
      <c r="F34" s="60">
        <v>63.03</v>
      </c>
      <c r="G34" s="60">
        <v>65</v>
      </c>
      <c r="H34" s="61">
        <v>63.03</v>
      </c>
      <c r="I34" s="61">
        <v>65</v>
      </c>
      <c r="J34" s="61">
        <v>65</v>
      </c>
      <c r="K34" s="61">
        <v>65</v>
      </c>
    </row>
    <row r="35" spans="1:11" ht="16.5" thickTop="1" thickBot="1">
      <c r="A35" s="62"/>
      <c r="B35" s="57"/>
      <c r="C35" s="62" t="s">
        <v>106</v>
      </c>
      <c r="D35" s="59">
        <v>41</v>
      </c>
      <c r="E35" s="60">
        <v>365.64</v>
      </c>
      <c r="F35" s="60">
        <v>362.97</v>
      </c>
      <c r="G35" s="60">
        <v>365</v>
      </c>
      <c r="H35" s="61">
        <v>365</v>
      </c>
      <c r="I35" s="61">
        <v>365</v>
      </c>
      <c r="J35" s="61">
        <v>365</v>
      </c>
      <c r="K35" s="61">
        <v>365</v>
      </c>
    </row>
    <row r="36" spans="1:11" ht="16.5" thickTop="1" thickBot="1">
      <c r="A36" s="62"/>
      <c r="B36" s="57"/>
      <c r="C36" s="62" t="s">
        <v>107</v>
      </c>
      <c r="D36" s="67">
        <v>111</v>
      </c>
      <c r="E36" s="60">
        <v>11.98</v>
      </c>
      <c r="F36" s="60">
        <v>12</v>
      </c>
      <c r="G36" s="60">
        <v>0</v>
      </c>
      <c r="H36" s="61">
        <v>11.78</v>
      </c>
      <c r="I36" s="61">
        <v>0</v>
      </c>
      <c r="J36" s="61">
        <v>0</v>
      </c>
      <c r="K36" s="61">
        <v>0</v>
      </c>
    </row>
    <row r="37" spans="1:11" ht="16.5" thickTop="1" thickBot="1">
      <c r="A37" s="62"/>
      <c r="B37" s="57"/>
      <c r="C37" s="62" t="s">
        <v>108</v>
      </c>
      <c r="D37" s="59">
        <v>41</v>
      </c>
      <c r="E37" s="60">
        <v>475</v>
      </c>
      <c r="F37" s="60">
        <v>376.03</v>
      </c>
      <c r="G37" s="60">
        <v>400</v>
      </c>
      <c r="H37" s="61">
        <v>0</v>
      </c>
      <c r="I37" s="61">
        <v>400</v>
      </c>
      <c r="J37" s="61">
        <v>500</v>
      </c>
      <c r="K37" s="61">
        <v>500</v>
      </c>
    </row>
    <row r="38" spans="1:11" ht="16.5" thickTop="1" thickBot="1">
      <c r="A38" s="53"/>
      <c r="B38" s="53"/>
      <c r="C38" s="54" t="s">
        <v>109</v>
      </c>
      <c r="D38" s="53">
        <v>41</v>
      </c>
      <c r="E38" s="55">
        <f t="shared" ref="E38:K38" si="3">SUM(E39:E43)</f>
        <v>1650.99</v>
      </c>
      <c r="F38" s="55">
        <f t="shared" si="3"/>
        <v>1637.68</v>
      </c>
      <c r="G38" s="55">
        <f t="shared" si="3"/>
        <v>2700</v>
      </c>
      <c r="H38" s="56">
        <f t="shared" si="3"/>
        <v>798.22</v>
      </c>
      <c r="I38" s="56">
        <f t="shared" si="3"/>
        <v>2610</v>
      </c>
      <c r="J38" s="56">
        <f t="shared" si="3"/>
        <v>2610</v>
      </c>
      <c r="K38" s="56">
        <f t="shared" si="3"/>
        <v>2760</v>
      </c>
    </row>
    <row r="39" spans="1:11" ht="16.5" thickTop="1" thickBot="1">
      <c r="A39" s="30"/>
      <c r="B39" s="30"/>
      <c r="C39" s="68" t="s">
        <v>110</v>
      </c>
      <c r="D39" s="69">
        <v>111</v>
      </c>
      <c r="E39" s="21">
        <v>20</v>
      </c>
      <c r="F39" s="21">
        <v>10</v>
      </c>
      <c r="G39" s="21">
        <v>0</v>
      </c>
      <c r="H39" s="63">
        <v>20</v>
      </c>
      <c r="I39" s="63">
        <v>0</v>
      </c>
      <c r="J39" s="63">
        <v>0</v>
      </c>
      <c r="K39" s="63">
        <v>0</v>
      </c>
    </row>
    <row r="40" spans="1:11" ht="16.5" thickTop="1" thickBot="1">
      <c r="A40" s="20"/>
      <c r="B40" s="20"/>
      <c r="C40" s="68" t="s">
        <v>111</v>
      </c>
      <c r="D40" s="30">
        <v>41</v>
      </c>
      <c r="E40" s="21">
        <v>913.99</v>
      </c>
      <c r="F40" s="21">
        <v>823.99</v>
      </c>
      <c r="G40" s="21">
        <v>1000</v>
      </c>
      <c r="H40" s="63">
        <v>696</v>
      </c>
      <c r="I40" s="63">
        <v>800</v>
      </c>
      <c r="J40" s="63">
        <v>800</v>
      </c>
      <c r="K40" s="63">
        <v>900</v>
      </c>
    </row>
    <row r="41" spans="1:11" ht="16.5" thickTop="1" thickBot="1">
      <c r="A41" s="62"/>
      <c r="B41" s="57"/>
      <c r="C41" s="62" t="s">
        <v>112</v>
      </c>
      <c r="D41" s="59">
        <v>41</v>
      </c>
      <c r="E41" s="60">
        <v>484.8</v>
      </c>
      <c r="F41" s="60">
        <v>638.99</v>
      </c>
      <c r="G41" s="60">
        <v>1500</v>
      </c>
      <c r="H41" s="61">
        <v>0</v>
      </c>
      <c r="I41" s="61">
        <v>1600</v>
      </c>
      <c r="J41" s="61">
        <v>1600</v>
      </c>
      <c r="K41" s="61">
        <v>1600</v>
      </c>
    </row>
    <row r="42" spans="1:11" ht="16.5" thickTop="1" thickBot="1">
      <c r="A42" s="62"/>
      <c r="B42" s="57"/>
      <c r="C42" s="62" t="s">
        <v>113</v>
      </c>
      <c r="D42" s="59">
        <v>41</v>
      </c>
      <c r="E42" s="60">
        <v>232.2</v>
      </c>
      <c r="F42" s="60">
        <v>164.7</v>
      </c>
      <c r="G42" s="60">
        <v>90</v>
      </c>
      <c r="H42" s="61">
        <v>82.22</v>
      </c>
      <c r="I42" s="61">
        <v>100</v>
      </c>
      <c r="J42" s="61">
        <v>100</v>
      </c>
      <c r="K42" s="61">
        <v>150</v>
      </c>
    </row>
    <row r="43" spans="1:11" ht="16.5" thickTop="1" thickBot="1">
      <c r="A43" s="62"/>
      <c r="B43" s="57"/>
      <c r="C43" s="62" t="s">
        <v>114</v>
      </c>
      <c r="D43" s="59">
        <v>41</v>
      </c>
      <c r="E43" s="60">
        <v>0</v>
      </c>
      <c r="F43" s="60">
        <v>0</v>
      </c>
      <c r="G43" s="60">
        <v>110</v>
      </c>
      <c r="H43" s="61">
        <v>0</v>
      </c>
      <c r="I43" s="61">
        <v>110</v>
      </c>
      <c r="J43" s="61">
        <v>110</v>
      </c>
      <c r="K43" s="61">
        <v>110</v>
      </c>
    </row>
    <row r="44" spans="1:11" ht="16.5" thickTop="1" thickBot="1">
      <c r="A44" s="53"/>
      <c r="B44" s="53"/>
      <c r="C44" s="54" t="s">
        <v>115</v>
      </c>
      <c r="D44" s="53">
        <v>41</v>
      </c>
      <c r="E44" s="55">
        <f>SUM(E45:E47)</f>
        <v>78.48</v>
      </c>
      <c r="F44" s="55">
        <f>SUM(F45:F47)</f>
        <v>2615</v>
      </c>
      <c r="G44" s="55">
        <v>0</v>
      </c>
      <c r="H44" s="56">
        <v>0</v>
      </c>
      <c r="I44" s="56">
        <f>SUM(I45:I47)</f>
        <v>600</v>
      </c>
      <c r="J44" s="56">
        <f>SUM(J45:J47)</f>
        <v>900</v>
      </c>
      <c r="K44" s="56">
        <f>SUM(K45:K47)</f>
        <v>1000</v>
      </c>
    </row>
    <row r="45" spans="1:11" s="70" customFormat="1" ht="16.5" thickTop="1" thickBot="1">
      <c r="A45" s="59"/>
      <c r="B45" s="57"/>
      <c r="C45" s="64" t="s">
        <v>116</v>
      </c>
      <c r="D45" s="59">
        <v>41</v>
      </c>
      <c r="E45" s="60">
        <v>78.48</v>
      </c>
      <c r="F45" s="60">
        <v>0</v>
      </c>
      <c r="G45" s="60">
        <v>200</v>
      </c>
      <c r="H45" s="61">
        <v>0</v>
      </c>
      <c r="I45" s="61">
        <v>200</v>
      </c>
      <c r="J45" s="61">
        <v>300</v>
      </c>
      <c r="K45" s="61">
        <v>300</v>
      </c>
    </row>
    <row r="46" spans="1:11" ht="16.5" thickTop="1" thickBot="1">
      <c r="A46" s="62"/>
      <c r="B46" s="57"/>
      <c r="C46" s="62" t="s">
        <v>117</v>
      </c>
      <c r="D46" s="59">
        <v>41</v>
      </c>
      <c r="E46" s="60">
        <v>0</v>
      </c>
      <c r="F46" s="60">
        <v>2615</v>
      </c>
      <c r="G46" s="60">
        <v>200</v>
      </c>
      <c r="H46" s="61">
        <v>0</v>
      </c>
      <c r="I46" s="61">
        <v>200</v>
      </c>
      <c r="J46" s="61">
        <v>300</v>
      </c>
      <c r="K46" s="61">
        <v>300</v>
      </c>
    </row>
    <row r="47" spans="1:11" ht="16.5" thickTop="1" thickBot="1">
      <c r="A47" s="62"/>
      <c r="B47" s="57"/>
      <c r="C47" s="62" t="s">
        <v>118</v>
      </c>
      <c r="D47" s="59">
        <v>41</v>
      </c>
      <c r="E47" s="60">
        <v>0</v>
      </c>
      <c r="F47" s="60">
        <v>0</v>
      </c>
      <c r="G47" s="60">
        <v>200</v>
      </c>
      <c r="H47" s="61">
        <v>0</v>
      </c>
      <c r="I47" s="61">
        <v>200</v>
      </c>
      <c r="J47" s="61">
        <v>300</v>
      </c>
      <c r="K47" s="61">
        <v>400</v>
      </c>
    </row>
    <row r="48" spans="1:11" ht="16.5" thickTop="1" thickBot="1">
      <c r="A48" s="53"/>
      <c r="B48" s="53"/>
      <c r="C48" s="54" t="s">
        <v>119</v>
      </c>
      <c r="D48" s="53">
        <v>41</v>
      </c>
      <c r="E48" s="55">
        <f t="shared" ref="E48:K48" si="4">SUM(E49:E62)</f>
        <v>12615.58</v>
      </c>
      <c r="F48" s="55">
        <f t="shared" si="4"/>
        <v>18995.510000000002</v>
      </c>
      <c r="G48" s="55">
        <f t="shared" si="4"/>
        <v>11790</v>
      </c>
      <c r="H48" s="56">
        <f t="shared" si="4"/>
        <v>10457.23</v>
      </c>
      <c r="I48" s="56">
        <f t="shared" si="4"/>
        <v>11990</v>
      </c>
      <c r="J48" s="56">
        <f t="shared" si="4"/>
        <v>12090</v>
      </c>
      <c r="K48" s="56">
        <f t="shared" si="4"/>
        <v>13190</v>
      </c>
    </row>
    <row r="49" spans="1:11" ht="16.5" thickTop="1" thickBot="1">
      <c r="A49" s="30"/>
      <c r="B49" s="20"/>
      <c r="C49" s="36" t="s">
        <v>120</v>
      </c>
      <c r="D49" s="30">
        <v>41</v>
      </c>
      <c r="E49" s="21">
        <v>310</v>
      </c>
      <c r="F49" s="21">
        <v>268</v>
      </c>
      <c r="G49" s="21">
        <v>200</v>
      </c>
      <c r="H49" s="63">
        <v>290</v>
      </c>
      <c r="I49" s="63">
        <v>300</v>
      </c>
      <c r="J49" s="63">
        <v>300</v>
      </c>
      <c r="K49" s="63">
        <v>400</v>
      </c>
    </row>
    <row r="50" spans="1:11" ht="16.5" thickTop="1" thickBot="1">
      <c r="A50" s="30"/>
      <c r="B50" s="20"/>
      <c r="C50" s="36" t="s">
        <v>121</v>
      </c>
      <c r="D50" s="30">
        <v>41</v>
      </c>
      <c r="E50" s="21">
        <v>2895.39</v>
      </c>
      <c r="F50" s="21">
        <v>0</v>
      </c>
      <c r="G50" s="21">
        <v>900</v>
      </c>
      <c r="H50" s="63">
        <v>300</v>
      </c>
      <c r="I50" s="63">
        <v>1000</v>
      </c>
      <c r="J50" s="63">
        <v>1000</v>
      </c>
      <c r="K50" s="63">
        <v>1000</v>
      </c>
    </row>
    <row r="51" spans="1:11" s="5" customFormat="1" ht="16.5" thickTop="1" thickBot="1">
      <c r="A51" s="20"/>
      <c r="B51" s="20"/>
      <c r="C51" s="36" t="s">
        <v>122</v>
      </c>
      <c r="D51" s="30">
        <v>41</v>
      </c>
      <c r="E51" s="21">
        <v>1100.72</v>
      </c>
      <c r="F51" s="21">
        <v>7884.59</v>
      </c>
      <c r="G51" s="21">
        <v>3000</v>
      </c>
      <c r="H51" s="63">
        <v>2870</v>
      </c>
      <c r="I51" s="63">
        <v>2900</v>
      </c>
      <c r="J51" s="63">
        <v>2900</v>
      </c>
      <c r="K51" s="63">
        <v>2900</v>
      </c>
    </row>
    <row r="52" spans="1:11" ht="16.5" thickTop="1" thickBot="1">
      <c r="A52" s="30"/>
      <c r="B52" s="20"/>
      <c r="C52" s="36" t="s">
        <v>123</v>
      </c>
      <c r="D52" s="30">
        <v>41</v>
      </c>
      <c r="E52" s="21">
        <v>415</v>
      </c>
      <c r="F52" s="21">
        <v>50</v>
      </c>
      <c r="G52" s="21">
        <v>500</v>
      </c>
      <c r="H52" s="63">
        <v>500</v>
      </c>
      <c r="I52" s="63">
        <v>500</v>
      </c>
      <c r="J52" s="63">
        <v>500</v>
      </c>
      <c r="K52" s="63">
        <v>500</v>
      </c>
    </row>
    <row r="53" spans="1:11" ht="16.5" thickTop="1" thickBot="1">
      <c r="A53" s="30"/>
      <c r="B53" s="20"/>
      <c r="C53" s="36" t="s">
        <v>124</v>
      </c>
      <c r="D53" s="30">
        <v>41</v>
      </c>
      <c r="E53" s="21">
        <v>464.11</v>
      </c>
      <c r="F53" s="21">
        <v>0</v>
      </c>
      <c r="G53" s="21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6.5" thickTop="1" thickBot="1">
      <c r="A54" s="30"/>
      <c r="B54" s="20"/>
      <c r="C54" s="36" t="s">
        <v>125</v>
      </c>
      <c r="D54" s="30">
        <v>41</v>
      </c>
      <c r="E54" s="21">
        <v>1158.8599999999999</v>
      </c>
      <c r="F54" s="21">
        <v>587</v>
      </c>
      <c r="G54" s="21">
        <v>1200</v>
      </c>
      <c r="H54" s="63">
        <v>1123</v>
      </c>
      <c r="I54" s="63">
        <v>1200</v>
      </c>
      <c r="J54" s="63">
        <v>1300</v>
      </c>
      <c r="K54" s="63">
        <v>1300</v>
      </c>
    </row>
    <row r="55" spans="1:11" s="71" customFormat="1" ht="16.5" thickTop="1" thickBot="1">
      <c r="A55" s="59"/>
      <c r="B55" s="59"/>
      <c r="C55" s="58" t="s">
        <v>126</v>
      </c>
      <c r="D55" s="59">
        <v>41</v>
      </c>
      <c r="E55" s="60">
        <v>111.93</v>
      </c>
      <c r="F55" s="60">
        <v>111.93</v>
      </c>
      <c r="G55" s="60">
        <v>120</v>
      </c>
      <c r="H55" s="61">
        <v>111.93</v>
      </c>
      <c r="I55" s="61">
        <v>120</v>
      </c>
      <c r="J55" s="61">
        <v>120</v>
      </c>
      <c r="K55" s="61">
        <v>120</v>
      </c>
    </row>
    <row r="56" spans="1:11" ht="16.5" thickTop="1" thickBot="1">
      <c r="A56" s="59"/>
      <c r="B56" s="57"/>
      <c r="C56" s="58" t="s">
        <v>127</v>
      </c>
      <c r="D56" s="59">
        <v>41</v>
      </c>
      <c r="E56" s="60">
        <v>0</v>
      </c>
      <c r="F56" s="60">
        <v>0</v>
      </c>
      <c r="G56" s="60">
        <v>0</v>
      </c>
      <c r="H56" s="61">
        <v>0</v>
      </c>
      <c r="I56" s="61">
        <v>100</v>
      </c>
      <c r="J56" s="61">
        <v>100</v>
      </c>
      <c r="K56" s="61">
        <v>100</v>
      </c>
    </row>
    <row r="57" spans="1:11" ht="16.5" thickTop="1" thickBot="1">
      <c r="A57" s="57"/>
      <c r="B57" s="57"/>
      <c r="C57" s="58" t="s">
        <v>128</v>
      </c>
      <c r="D57" s="59">
        <v>41</v>
      </c>
      <c r="E57" s="60">
        <v>2469.27</v>
      </c>
      <c r="F57" s="60">
        <v>3055.36</v>
      </c>
      <c r="G57" s="60">
        <v>2000</v>
      </c>
      <c r="H57" s="61">
        <v>1950</v>
      </c>
      <c r="I57" s="61">
        <v>2000</v>
      </c>
      <c r="J57" s="61">
        <v>2000</v>
      </c>
      <c r="K57" s="61">
        <v>2000</v>
      </c>
    </row>
    <row r="58" spans="1:11" ht="16.5" thickTop="1" thickBot="1">
      <c r="A58" s="57"/>
      <c r="B58" s="57"/>
      <c r="C58" s="58" t="s">
        <v>129</v>
      </c>
      <c r="D58" s="59">
        <v>41</v>
      </c>
      <c r="E58" s="60">
        <v>3529.68</v>
      </c>
      <c r="F58" s="60">
        <v>5394.88</v>
      </c>
      <c r="G58" s="60">
        <v>3100</v>
      </c>
      <c r="H58" s="61">
        <v>3079.34</v>
      </c>
      <c r="I58" s="61">
        <v>3100</v>
      </c>
      <c r="J58" s="61">
        <v>3100</v>
      </c>
      <c r="K58" s="61">
        <v>4100</v>
      </c>
    </row>
    <row r="59" spans="1:11" ht="16.5" thickTop="1" thickBot="1">
      <c r="A59" s="57"/>
      <c r="B59" s="57"/>
      <c r="C59" s="58" t="s">
        <v>130</v>
      </c>
      <c r="D59" s="59">
        <v>41</v>
      </c>
      <c r="E59" s="60">
        <v>0</v>
      </c>
      <c r="F59" s="60">
        <v>29.05</v>
      </c>
      <c r="G59" s="60">
        <v>20</v>
      </c>
      <c r="H59" s="61">
        <v>10</v>
      </c>
      <c r="I59" s="61">
        <v>20</v>
      </c>
      <c r="J59" s="61">
        <v>20</v>
      </c>
      <c r="K59" s="61">
        <v>20</v>
      </c>
    </row>
    <row r="60" spans="1:11" ht="16.5" thickTop="1" thickBot="1">
      <c r="A60" s="57"/>
      <c r="B60" s="57"/>
      <c r="C60" s="58" t="s">
        <v>131</v>
      </c>
      <c r="D60" s="59">
        <v>41</v>
      </c>
      <c r="E60" s="60">
        <v>98.78</v>
      </c>
      <c r="F60" s="60">
        <v>184.7</v>
      </c>
      <c r="G60" s="60">
        <v>250</v>
      </c>
      <c r="H60" s="61">
        <v>222.96</v>
      </c>
      <c r="I60" s="61">
        <v>250</v>
      </c>
      <c r="J60" s="61">
        <v>250</v>
      </c>
      <c r="K60" s="61">
        <v>250</v>
      </c>
    </row>
    <row r="61" spans="1:11" ht="16.5" thickTop="1" thickBot="1">
      <c r="A61" s="57"/>
      <c r="B61" s="57"/>
      <c r="C61" s="58" t="s">
        <v>132</v>
      </c>
      <c r="D61" s="59">
        <v>41</v>
      </c>
      <c r="E61" s="60">
        <v>0</v>
      </c>
      <c r="F61" s="60">
        <v>1300</v>
      </c>
      <c r="G61" s="60">
        <v>500</v>
      </c>
      <c r="H61" s="61">
        <v>0</v>
      </c>
      <c r="I61" s="61">
        <v>500</v>
      </c>
      <c r="J61" s="61">
        <v>500</v>
      </c>
      <c r="K61" s="61">
        <v>500</v>
      </c>
    </row>
    <row r="62" spans="1:11" ht="16.5" thickTop="1" thickBot="1">
      <c r="A62" s="20"/>
      <c r="B62" s="20"/>
      <c r="C62" s="36" t="s">
        <v>133</v>
      </c>
      <c r="D62" s="30">
        <v>41</v>
      </c>
      <c r="E62" s="21">
        <v>61.84</v>
      </c>
      <c r="F62" s="21">
        <v>130</v>
      </c>
      <c r="G62" s="21">
        <v>0</v>
      </c>
      <c r="H62" s="63">
        <v>0</v>
      </c>
      <c r="I62" s="63">
        <v>0</v>
      </c>
      <c r="J62" s="63">
        <v>0</v>
      </c>
      <c r="K62" s="63">
        <v>0</v>
      </c>
    </row>
    <row r="63" spans="1:11" ht="16.5" thickTop="1" thickBot="1">
      <c r="A63" s="53"/>
      <c r="B63" s="53"/>
      <c r="C63" s="54" t="s">
        <v>134</v>
      </c>
      <c r="D63" s="53">
        <v>41</v>
      </c>
      <c r="E63" s="55">
        <f>SUM(E68+E64)</f>
        <v>345.63</v>
      </c>
      <c r="F63" s="55">
        <f>F64+F68</f>
        <v>536.93999999999994</v>
      </c>
      <c r="G63" s="55">
        <v>0</v>
      </c>
      <c r="H63" s="56">
        <f>SUM(H64+H68)</f>
        <v>561.46</v>
      </c>
      <c r="I63" s="56">
        <f>SUM(I64+I68)</f>
        <v>600</v>
      </c>
      <c r="J63" s="56">
        <f>SUM(J64+J68)</f>
        <v>600</v>
      </c>
      <c r="K63" s="56">
        <f>SUM(K64+K68)</f>
        <v>600</v>
      </c>
    </row>
    <row r="64" spans="1:11" s="5" customFormat="1" ht="16.5" thickTop="1" thickBot="1">
      <c r="A64" s="57"/>
      <c r="B64" s="57"/>
      <c r="C64" s="72" t="s">
        <v>135</v>
      </c>
      <c r="D64" s="57">
        <v>41</v>
      </c>
      <c r="E64" s="73">
        <v>158.78</v>
      </c>
      <c r="F64" s="73">
        <f>SUM(F65:F67)</f>
        <v>316.67999999999995</v>
      </c>
      <c r="G64" s="73">
        <v>300</v>
      </c>
      <c r="H64" s="74">
        <f>SUM(H65:H67)</f>
        <v>281.88</v>
      </c>
      <c r="I64" s="74">
        <f>SUM(I65:I67)</f>
        <v>300</v>
      </c>
      <c r="J64" s="74">
        <f>SUM(J65:J67)</f>
        <v>300</v>
      </c>
      <c r="K64" s="74">
        <f>SUM(K65:K67)</f>
        <v>300</v>
      </c>
    </row>
    <row r="65" spans="1:12" ht="16.5" thickTop="1" thickBot="1">
      <c r="A65" s="59"/>
      <c r="B65" s="57"/>
      <c r="C65" s="58" t="s">
        <v>136</v>
      </c>
      <c r="D65" s="59">
        <v>41</v>
      </c>
      <c r="E65" s="60">
        <v>132.47999999999999</v>
      </c>
      <c r="F65" s="60">
        <v>229.2</v>
      </c>
      <c r="G65" s="60">
        <v>0</v>
      </c>
      <c r="H65" s="61">
        <v>248.3</v>
      </c>
      <c r="I65" s="61">
        <v>250</v>
      </c>
      <c r="J65" s="61">
        <v>250</v>
      </c>
      <c r="K65" s="61">
        <v>250</v>
      </c>
    </row>
    <row r="66" spans="1:12" ht="16.5" thickTop="1" thickBot="1">
      <c r="A66" s="59"/>
      <c r="B66" s="57"/>
      <c r="C66" s="58" t="s">
        <v>137</v>
      </c>
      <c r="D66" s="59">
        <v>41</v>
      </c>
      <c r="E66" s="60">
        <v>26.3</v>
      </c>
      <c r="F66" s="60">
        <v>28.65</v>
      </c>
      <c r="G66" s="60">
        <v>0</v>
      </c>
      <c r="H66" s="61">
        <v>32.47</v>
      </c>
      <c r="I66" s="61">
        <v>50</v>
      </c>
      <c r="J66" s="61">
        <v>50</v>
      </c>
      <c r="K66" s="61">
        <v>50</v>
      </c>
    </row>
    <row r="67" spans="1:12" ht="16.5" thickTop="1" thickBot="1">
      <c r="A67" s="59"/>
      <c r="B67" s="57"/>
      <c r="C67" s="58" t="s">
        <v>138</v>
      </c>
      <c r="D67" s="59">
        <v>41</v>
      </c>
      <c r="E67" s="60">
        <v>0</v>
      </c>
      <c r="F67" s="60">
        <v>58.83</v>
      </c>
      <c r="G67" s="60">
        <v>0</v>
      </c>
      <c r="H67" s="61">
        <v>1.1100000000000001</v>
      </c>
      <c r="I67" s="61">
        <v>0</v>
      </c>
      <c r="J67" s="61">
        <v>0</v>
      </c>
      <c r="K67" s="61">
        <v>0</v>
      </c>
    </row>
    <row r="68" spans="1:12" s="5" customFormat="1" ht="16.5" thickTop="1" thickBot="1">
      <c r="A68" s="57"/>
      <c r="B68" s="57"/>
      <c r="C68" s="72" t="s">
        <v>139</v>
      </c>
      <c r="D68" s="75">
        <v>111</v>
      </c>
      <c r="E68" s="73">
        <v>186.85</v>
      </c>
      <c r="F68" s="73">
        <f>SUM(F69:F70)</f>
        <v>220.26</v>
      </c>
      <c r="G68" s="73">
        <v>230</v>
      </c>
      <c r="H68" s="74">
        <f>SUM(H69:H70)</f>
        <v>279.58000000000004</v>
      </c>
      <c r="I68" s="74">
        <v>300</v>
      </c>
      <c r="J68" s="74">
        <v>300</v>
      </c>
      <c r="K68" s="74">
        <v>300</v>
      </c>
    </row>
    <row r="69" spans="1:12" ht="16.5" thickTop="1" thickBot="1">
      <c r="A69" s="59"/>
      <c r="B69" s="57"/>
      <c r="C69" s="58" t="s">
        <v>140</v>
      </c>
      <c r="D69" s="67">
        <v>111</v>
      </c>
      <c r="E69" s="60">
        <v>178.56</v>
      </c>
      <c r="F69" s="60">
        <v>212.01</v>
      </c>
      <c r="G69" s="60">
        <v>0</v>
      </c>
      <c r="H69" s="61">
        <v>271.54000000000002</v>
      </c>
      <c r="I69" s="61">
        <v>280</v>
      </c>
      <c r="J69" s="61">
        <v>280</v>
      </c>
      <c r="K69" s="61">
        <v>280</v>
      </c>
    </row>
    <row r="70" spans="1:12" ht="16.5" thickTop="1" thickBot="1">
      <c r="A70" s="59"/>
      <c r="B70" s="57"/>
      <c r="C70" s="58" t="s">
        <v>141</v>
      </c>
      <c r="D70" s="67">
        <v>111</v>
      </c>
      <c r="E70" s="60">
        <v>8.2899999999999991</v>
      </c>
      <c r="F70" s="60">
        <v>8.25</v>
      </c>
      <c r="G70" s="60">
        <v>0</v>
      </c>
      <c r="H70" s="61">
        <v>8.0399999999999991</v>
      </c>
      <c r="I70" s="61">
        <v>20</v>
      </c>
      <c r="J70" s="61">
        <v>20</v>
      </c>
      <c r="K70" s="61">
        <v>20</v>
      </c>
      <c r="L70" s="76"/>
    </row>
    <row r="71" spans="1:12" ht="16.5" thickTop="1" thickBot="1">
      <c r="A71" s="53"/>
      <c r="B71" s="53"/>
      <c r="C71" s="54" t="s">
        <v>142</v>
      </c>
      <c r="D71" s="53">
        <v>41</v>
      </c>
      <c r="E71" s="55">
        <v>788.46</v>
      </c>
      <c r="F71" s="55">
        <v>305.42</v>
      </c>
      <c r="G71" s="55">
        <f>SUM(G72:G75)</f>
        <v>1300</v>
      </c>
      <c r="H71" s="56">
        <v>404.76</v>
      </c>
      <c r="I71" s="56">
        <f>SUM(I72:I75)</f>
        <v>1900</v>
      </c>
      <c r="J71" s="56">
        <f>SUM(J72:J75)</f>
        <v>1900</v>
      </c>
      <c r="K71" s="56">
        <f>SUM(K72+K73)</f>
        <v>900</v>
      </c>
    </row>
    <row r="72" spans="1:12" ht="16.5" thickTop="1" thickBot="1">
      <c r="A72" s="30"/>
      <c r="B72" s="30"/>
      <c r="C72" s="68" t="s">
        <v>143</v>
      </c>
      <c r="D72" s="30">
        <v>41</v>
      </c>
      <c r="E72" s="21">
        <v>0</v>
      </c>
      <c r="F72" s="21">
        <v>0</v>
      </c>
      <c r="G72" s="21">
        <v>300</v>
      </c>
      <c r="H72" s="63">
        <v>0</v>
      </c>
      <c r="I72" s="63">
        <v>300</v>
      </c>
      <c r="J72" s="63">
        <v>300</v>
      </c>
      <c r="K72" s="63">
        <v>300</v>
      </c>
    </row>
    <row r="73" spans="1:12" s="5" customFormat="1" ht="16.5" thickTop="1" thickBot="1">
      <c r="A73" s="57"/>
      <c r="B73" s="57"/>
      <c r="C73" s="72" t="s">
        <v>144</v>
      </c>
      <c r="D73" s="57">
        <v>41</v>
      </c>
      <c r="E73" s="73">
        <f>SUM(E74:E75)</f>
        <v>788.46</v>
      </c>
      <c r="F73" s="73">
        <f>SUM(F74:F75)</f>
        <v>305.42</v>
      </c>
      <c r="G73" s="73">
        <v>500</v>
      </c>
      <c r="H73" s="74">
        <v>0</v>
      </c>
      <c r="I73" s="74">
        <v>600</v>
      </c>
      <c r="J73" s="74">
        <v>600</v>
      </c>
      <c r="K73" s="74">
        <v>600</v>
      </c>
    </row>
    <row r="74" spans="1:12" ht="16.5" thickTop="1" thickBot="1">
      <c r="A74" s="59"/>
      <c r="B74" s="77"/>
      <c r="C74" s="78" t="s">
        <v>145</v>
      </c>
      <c r="D74" s="59">
        <v>41</v>
      </c>
      <c r="E74" s="60">
        <v>288.45999999999998</v>
      </c>
      <c r="F74" s="60">
        <v>305.42</v>
      </c>
      <c r="G74" s="60">
        <v>0</v>
      </c>
      <c r="H74" s="61">
        <v>0</v>
      </c>
      <c r="I74" s="61">
        <v>500</v>
      </c>
      <c r="J74" s="61">
        <v>500</v>
      </c>
      <c r="K74" s="61">
        <v>500</v>
      </c>
    </row>
    <row r="75" spans="1:12" ht="16.5" thickTop="1" thickBot="1">
      <c r="A75" s="59"/>
      <c r="B75" s="77"/>
      <c r="C75" s="78" t="s">
        <v>146</v>
      </c>
      <c r="D75" s="59">
        <v>41</v>
      </c>
      <c r="E75" s="60">
        <v>500</v>
      </c>
      <c r="F75" s="60">
        <v>0</v>
      </c>
      <c r="G75" s="60">
        <v>500</v>
      </c>
      <c r="H75" s="61">
        <v>0</v>
      </c>
      <c r="I75" s="61">
        <v>500</v>
      </c>
      <c r="J75" s="61">
        <v>500</v>
      </c>
      <c r="K75" s="61">
        <v>500</v>
      </c>
    </row>
    <row r="76" spans="1:12" ht="16.5" thickTop="1" thickBot="1">
      <c r="A76" s="11" t="s">
        <v>147</v>
      </c>
      <c r="B76" s="51"/>
      <c r="C76" s="136" t="s">
        <v>148</v>
      </c>
      <c r="D76" s="136"/>
      <c r="E76" s="12">
        <v>314.60000000000002</v>
      </c>
      <c r="F76" s="12">
        <v>386.87</v>
      </c>
      <c r="G76" s="12">
        <v>300</v>
      </c>
      <c r="H76" s="52">
        <v>540</v>
      </c>
      <c r="I76" s="52">
        <v>350</v>
      </c>
      <c r="J76" s="52">
        <v>350</v>
      </c>
      <c r="K76" s="52">
        <v>350</v>
      </c>
    </row>
    <row r="77" spans="1:12" ht="16.5" thickTop="1" thickBot="1">
      <c r="A77" s="53"/>
      <c r="B77" s="53"/>
      <c r="C77" s="54" t="s">
        <v>119</v>
      </c>
      <c r="D77" s="53">
        <v>41</v>
      </c>
      <c r="E77" s="55">
        <v>314.60000000000002</v>
      </c>
      <c r="F77" s="55">
        <v>386.87</v>
      </c>
      <c r="G77" s="55">
        <v>350</v>
      </c>
      <c r="H77" s="56">
        <v>540</v>
      </c>
      <c r="I77" s="56">
        <v>400</v>
      </c>
      <c r="J77" s="56">
        <v>400</v>
      </c>
      <c r="K77" s="56">
        <v>400</v>
      </c>
    </row>
    <row r="78" spans="1:12" s="5" customFormat="1" ht="16.5" thickTop="1" thickBot="1">
      <c r="A78" s="57"/>
      <c r="B78" s="57"/>
      <c r="C78" s="62" t="s">
        <v>124</v>
      </c>
      <c r="D78" s="59">
        <v>41</v>
      </c>
      <c r="E78" s="60">
        <v>314.60000000000002</v>
      </c>
      <c r="F78" s="60">
        <v>386.87</v>
      </c>
      <c r="G78" s="60">
        <v>350</v>
      </c>
      <c r="H78" s="61">
        <v>540</v>
      </c>
      <c r="I78" s="61">
        <v>400</v>
      </c>
      <c r="J78" s="61">
        <v>400</v>
      </c>
      <c r="K78" s="61">
        <v>400</v>
      </c>
    </row>
    <row r="79" spans="1:12" ht="16.5" thickTop="1" thickBot="1">
      <c r="A79" s="11" t="s">
        <v>149</v>
      </c>
      <c r="B79" s="51"/>
      <c r="C79" s="136" t="s">
        <v>150</v>
      </c>
      <c r="D79" s="136"/>
      <c r="E79" s="12">
        <f>SUM(E80+E86+E88+E91+E94+E96)</f>
        <v>550.65</v>
      </c>
      <c r="F79" s="12">
        <f>SUM(F80+F88+F91+F96+F94)</f>
        <v>526.86</v>
      </c>
      <c r="G79" s="12">
        <v>0</v>
      </c>
      <c r="H79" s="52">
        <v>6.6</v>
      </c>
      <c r="I79" s="52">
        <v>0</v>
      </c>
      <c r="J79" s="52">
        <v>0</v>
      </c>
      <c r="K79" s="52">
        <v>0</v>
      </c>
    </row>
    <row r="80" spans="1:12" ht="16.5" thickTop="1" thickBot="1">
      <c r="A80" s="53"/>
      <c r="B80" s="53"/>
      <c r="C80" s="54" t="s">
        <v>80</v>
      </c>
      <c r="D80" s="79">
        <v>111</v>
      </c>
      <c r="E80" s="55">
        <v>0</v>
      </c>
      <c r="F80" s="55">
        <v>14.88</v>
      </c>
      <c r="G80" s="55">
        <v>0</v>
      </c>
      <c r="H80" s="56">
        <v>6.6</v>
      </c>
      <c r="I80" s="56">
        <v>0</v>
      </c>
      <c r="J80" s="56">
        <v>0</v>
      </c>
      <c r="K80" s="56">
        <v>0</v>
      </c>
    </row>
    <row r="81" spans="1:11" ht="16.5" thickTop="1" thickBot="1">
      <c r="A81" s="59"/>
      <c r="B81" s="57"/>
      <c r="C81" s="58" t="s">
        <v>151</v>
      </c>
      <c r="D81" s="67">
        <v>111</v>
      </c>
      <c r="E81" s="60">
        <v>0</v>
      </c>
      <c r="F81" s="60">
        <v>0</v>
      </c>
      <c r="G81" s="60">
        <v>0</v>
      </c>
      <c r="H81" s="61">
        <v>0</v>
      </c>
      <c r="I81" s="61">
        <v>0</v>
      </c>
      <c r="J81" s="61">
        <v>0</v>
      </c>
      <c r="K81" s="61">
        <v>0</v>
      </c>
    </row>
    <row r="82" spans="1:11" ht="16.5" thickTop="1" thickBot="1">
      <c r="A82" s="30"/>
      <c r="B82" s="20"/>
      <c r="C82" s="36" t="s">
        <v>84</v>
      </c>
      <c r="D82" s="37">
        <v>111</v>
      </c>
      <c r="E82" s="21">
        <v>0</v>
      </c>
      <c r="F82" s="21">
        <v>0</v>
      </c>
      <c r="G82" s="21">
        <v>0</v>
      </c>
      <c r="H82" s="63">
        <v>0</v>
      </c>
      <c r="I82" s="63">
        <v>0</v>
      </c>
      <c r="J82" s="63">
        <v>0</v>
      </c>
      <c r="K82" s="63">
        <v>0</v>
      </c>
    </row>
    <row r="83" spans="1:11" ht="16.5" thickTop="1" thickBot="1">
      <c r="A83" s="30"/>
      <c r="B83" s="20"/>
      <c r="C83" s="36" t="s">
        <v>85</v>
      </c>
      <c r="D83" s="37">
        <v>111</v>
      </c>
      <c r="E83" s="21">
        <v>0</v>
      </c>
      <c r="F83" s="21">
        <v>0</v>
      </c>
      <c r="G83" s="21">
        <v>0</v>
      </c>
      <c r="H83" s="63">
        <v>0</v>
      </c>
      <c r="I83" s="63">
        <v>0</v>
      </c>
      <c r="J83" s="63">
        <v>0</v>
      </c>
      <c r="K83" s="63">
        <v>0</v>
      </c>
    </row>
    <row r="84" spans="1:11" ht="16.5" thickTop="1" thickBot="1">
      <c r="A84" s="30"/>
      <c r="B84" s="20"/>
      <c r="C84" s="36" t="s">
        <v>86</v>
      </c>
      <c r="D84" s="37">
        <v>111</v>
      </c>
      <c r="E84" s="21">
        <v>0</v>
      </c>
      <c r="F84" s="21">
        <v>0</v>
      </c>
      <c r="G84" s="21">
        <v>0</v>
      </c>
      <c r="H84" s="63">
        <v>0</v>
      </c>
      <c r="I84" s="63">
        <v>0</v>
      </c>
      <c r="J84" s="63">
        <v>0</v>
      </c>
      <c r="K84" s="63">
        <v>0</v>
      </c>
    </row>
    <row r="85" spans="1:11" ht="16.5" thickTop="1" thickBot="1">
      <c r="A85" s="30"/>
      <c r="B85" s="20"/>
      <c r="C85" s="36" t="s">
        <v>88</v>
      </c>
      <c r="D85" s="37">
        <v>111</v>
      </c>
      <c r="E85" s="21">
        <v>0</v>
      </c>
      <c r="F85" s="21">
        <v>0</v>
      </c>
      <c r="G85" s="21">
        <v>0</v>
      </c>
      <c r="H85" s="63">
        <v>0</v>
      </c>
      <c r="I85" s="63">
        <v>0</v>
      </c>
      <c r="J85" s="63">
        <v>0</v>
      </c>
      <c r="K85" s="63">
        <v>0</v>
      </c>
    </row>
    <row r="86" spans="1:11" ht="16.5" thickTop="1" thickBot="1">
      <c r="A86" s="53"/>
      <c r="B86" s="53"/>
      <c r="C86" s="54" t="s">
        <v>89</v>
      </c>
      <c r="D86" s="79">
        <v>111</v>
      </c>
      <c r="E86" s="55">
        <v>0</v>
      </c>
      <c r="F86" s="55">
        <v>0</v>
      </c>
      <c r="G86" s="55">
        <v>0</v>
      </c>
      <c r="H86" s="56">
        <v>0</v>
      </c>
      <c r="I86" s="56">
        <v>0</v>
      </c>
      <c r="J86" s="56">
        <v>0</v>
      </c>
      <c r="K86" s="56">
        <v>0</v>
      </c>
    </row>
    <row r="87" spans="1:11" ht="16.5" thickTop="1" thickBot="1">
      <c r="A87" s="30"/>
      <c r="B87" s="20"/>
      <c r="C87" s="36" t="s">
        <v>90</v>
      </c>
      <c r="D87" s="37">
        <v>111</v>
      </c>
      <c r="E87" s="21">
        <v>0</v>
      </c>
      <c r="F87" s="21">
        <v>0</v>
      </c>
      <c r="G87" s="21">
        <v>0</v>
      </c>
      <c r="H87" s="63">
        <v>0</v>
      </c>
      <c r="I87" s="63">
        <v>0</v>
      </c>
      <c r="J87" s="63">
        <v>0</v>
      </c>
      <c r="K87" s="63">
        <v>0</v>
      </c>
    </row>
    <row r="88" spans="1:11" ht="16.5" thickTop="1" thickBot="1">
      <c r="A88" s="53"/>
      <c r="B88" s="53"/>
      <c r="C88" s="54" t="s">
        <v>91</v>
      </c>
      <c r="D88" s="79">
        <v>111</v>
      </c>
      <c r="E88" s="55">
        <v>5</v>
      </c>
      <c r="F88" s="55">
        <v>5</v>
      </c>
      <c r="G88" s="55">
        <v>0</v>
      </c>
      <c r="H88" s="56">
        <f>SUM(H89:H90)</f>
        <v>21.95</v>
      </c>
      <c r="I88" s="56">
        <v>0</v>
      </c>
      <c r="J88" s="56">
        <v>0</v>
      </c>
      <c r="K88" s="56">
        <v>0</v>
      </c>
    </row>
    <row r="89" spans="1:11" ht="16.5" thickTop="1" thickBot="1">
      <c r="A89" s="30"/>
      <c r="B89" s="30"/>
      <c r="C89" s="68" t="s">
        <v>152</v>
      </c>
      <c r="D89" s="37">
        <v>111</v>
      </c>
      <c r="E89" s="21">
        <v>0</v>
      </c>
      <c r="F89" s="21">
        <v>10</v>
      </c>
      <c r="G89" s="21">
        <v>0</v>
      </c>
      <c r="H89" s="63">
        <v>20</v>
      </c>
      <c r="I89" s="63">
        <v>0</v>
      </c>
      <c r="J89" s="63">
        <v>0</v>
      </c>
      <c r="K89" s="63">
        <v>0</v>
      </c>
    </row>
    <row r="90" spans="1:11" s="5" customFormat="1" ht="16.5" thickTop="1" thickBot="1">
      <c r="A90" s="20"/>
      <c r="B90" s="20"/>
      <c r="C90" s="36" t="s">
        <v>153</v>
      </c>
      <c r="D90" s="37">
        <v>111</v>
      </c>
      <c r="E90" s="21">
        <v>5</v>
      </c>
      <c r="F90" s="21">
        <v>5</v>
      </c>
      <c r="G90" s="21">
        <v>0</v>
      </c>
      <c r="H90" s="63">
        <v>1.95</v>
      </c>
      <c r="I90" s="63">
        <v>0</v>
      </c>
      <c r="J90" s="63">
        <v>0</v>
      </c>
      <c r="K90" s="63">
        <v>0</v>
      </c>
    </row>
    <row r="91" spans="1:11" ht="16.5" thickTop="1" thickBot="1">
      <c r="A91" s="53"/>
      <c r="B91" s="53"/>
      <c r="C91" s="54" t="s">
        <v>97</v>
      </c>
      <c r="D91" s="79">
        <v>111</v>
      </c>
      <c r="E91" s="55">
        <f>SUM(E92:E93)</f>
        <v>36.980000000000004</v>
      </c>
      <c r="F91" s="55">
        <f>SUM(F92:F93)</f>
        <v>27</v>
      </c>
      <c r="G91" s="55">
        <v>0</v>
      </c>
      <c r="H91" s="56">
        <f>SUM(H92:H93)</f>
        <v>21.78</v>
      </c>
      <c r="I91" s="56">
        <v>0</v>
      </c>
      <c r="J91" s="56">
        <v>0</v>
      </c>
      <c r="K91" s="56">
        <v>0</v>
      </c>
    </row>
    <row r="92" spans="1:11" s="5" customFormat="1" ht="16.5" thickTop="1" thickBot="1">
      <c r="A92" s="20"/>
      <c r="B92" s="20"/>
      <c r="C92" s="36" t="s">
        <v>103</v>
      </c>
      <c r="D92" s="37">
        <v>111</v>
      </c>
      <c r="E92" s="21">
        <v>25</v>
      </c>
      <c r="F92" s="21">
        <v>15</v>
      </c>
      <c r="G92" s="21">
        <v>0</v>
      </c>
      <c r="H92" s="63">
        <v>10</v>
      </c>
      <c r="I92" s="63">
        <v>0</v>
      </c>
      <c r="J92" s="63">
        <v>0</v>
      </c>
      <c r="K92" s="63">
        <v>0</v>
      </c>
    </row>
    <row r="93" spans="1:11" ht="16.5" thickTop="1" thickBot="1">
      <c r="A93" s="30"/>
      <c r="B93" s="20"/>
      <c r="C93" s="36" t="s">
        <v>108</v>
      </c>
      <c r="D93" s="37">
        <v>111</v>
      </c>
      <c r="E93" s="21">
        <v>11.98</v>
      </c>
      <c r="F93" s="21">
        <v>12</v>
      </c>
      <c r="G93" s="21">
        <v>0</v>
      </c>
      <c r="H93" s="63">
        <v>11.78</v>
      </c>
      <c r="I93" s="63">
        <v>0</v>
      </c>
      <c r="J93" s="63">
        <v>0</v>
      </c>
      <c r="K93" s="63">
        <v>0</v>
      </c>
    </row>
    <row r="94" spans="1:11" ht="16.5" thickTop="1" thickBot="1">
      <c r="A94" s="80"/>
      <c r="B94" s="53"/>
      <c r="C94" s="81" t="s">
        <v>109</v>
      </c>
      <c r="D94" s="79">
        <v>111</v>
      </c>
      <c r="E94" s="55">
        <v>20</v>
      </c>
      <c r="F94" s="55">
        <v>10</v>
      </c>
      <c r="G94" s="55">
        <v>0</v>
      </c>
      <c r="H94" s="56">
        <v>60</v>
      </c>
      <c r="I94" s="56">
        <v>0</v>
      </c>
      <c r="J94" s="56">
        <v>0</v>
      </c>
      <c r="K94" s="56">
        <v>0</v>
      </c>
    </row>
    <row r="95" spans="1:11" ht="16.5" thickTop="1" thickBot="1">
      <c r="A95" s="30"/>
      <c r="B95" s="20"/>
      <c r="C95" s="36" t="s">
        <v>111</v>
      </c>
      <c r="D95" s="37">
        <v>111</v>
      </c>
      <c r="E95" s="21">
        <v>20</v>
      </c>
      <c r="F95" s="21">
        <v>10</v>
      </c>
      <c r="G95" s="21">
        <v>0</v>
      </c>
      <c r="H95" s="63">
        <v>20</v>
      </c>
      <c r="I95" s="63">
        <v>0</v>
      </c>
      <c r="J95" s="63">
        <v>0</v>
      </c>
      <c r="K95" s="63">
        <v>0</v>
      </c>
    </row>
    <row r="96" spans="1:11" ht="16.5" thickTop="1" thickBot="1">
      <c r="A96" s="53"/>
      <c r="B96" s="53"/>
      <c r="C96" s="54" t="s">
        <v>119</v>
      </c>
      <c r="D96" s="79">
        <v>111</v>
      </c>
      <c r="E96" s="55">
        <f>SUM(E97:E100)</f>
        <v>488.67</v>
      </c>
      <c r="F96" s="55">
        <f>SUM(F97:F100)</f>
        <v>469.98</v>
      </c>
      <c r="G96" s="55">
        <v>0</v>
      </c>
      <c r="H96" s="56">
        <f>SUM(H97:H100)</f>
        <v>644.17000000000007</v>
      </c>
      <c r="I96" s="56">
        <v>0</v>
      </c>
      <c r="J96" s="56">
        <v>0</v>
      </c>
      <c r="K96" s="56">
        <v>0</v>
      </c>
    </row>
    <row r="97" spans="1:11" ht="16.5" thickTop="1" thickBot="1">
      <c r="A97" s="59"/>
      <c r="B97" s="57"/>
      <c r="C97" s="58" t="s">
        <v>154</v>
      </c>
      <c r="D97" s="67">
        <v>111</v>
      </c>
      <c r="E97" s="60">
        <v>61.8</v>
      </c>
      <c r="F97" s="60">
        <v>65.400000000000006</v>
      </c>
      <c r="G97" s="60">
        <v>0</v>
      </c>
      <c r="H97" s="61">
        <v>69.599999999999994</v>
      </c>
      <c r="I97" s="61">
        <v>0</v>
      </c>
      <c r="J97" s="61">
        <v>0</v>
      </c>
      <c r="K97" s="61">
        <v>0</v>
      </c>
    </row>
    <row r="98" spans="1:11" ht="16.5" thickTop="1" thickBot="1">
      <c r="A98" s="59"/>
      <c r="B98" s="57"/>
      <c r="C98" s="58" t="s">
        <v>155</v>
      </c>
      <c r="D98" s="67">
        <v>111</v>
      </c>
      <c r="E98" s="60">
        <v>214.5</v>
      </c>
      <c r="F98" s="60">
        <v>224.46</v>
      </c>
      <c r="G98" s="60">
        <v>0</v>
      </c>
      <c r="H98" s="61">
        <v>327.9</v>
      </c>
      <c r="I98" s="61">
        <v>0</v>
      </c>
      <c r="J98" s="61">
        <v>0</v>
      </c>
      <c r="K98" s="61">
        <v>0</v>
      </c>
    </row>
    <row r="99" spans="1:11" ht="16.5" thickTop="1" thickBot="1">
      <c r="A99" s="59"/>
      <c r="B99" s="57"/>
      <c r="C99" s="58" t="s">
        <v>129</v>
      </c>
      <c r="D99" s="67">
        <v>111</v>
      </c>
      <c r="E99" s="60">
        <v>60.3</v>
      </c>
      <c r="F99" s="60">
        <v>60</v>
      </c>
      <c r="G99" s="60">
        <v>0</v>
      </c>
      <c r="H99" s="61">
        <v>70.56</v>
      </c>
      <c r="I99" s="61">
        <v>0</v>
      </c>
      <c r="J99" s="61">
        <v>0</v>
      </c>
      <c r="K99" s="61">
        <v>0</v>
      </c>
    </row>
    <row r="100" spans="1:11" ht="16.5" thickTop="1" thickBot="1">
      <c r="A100" s="59"/>
      <c r="B100" s="57"/>
      <c r="C100" s="58" t="s">
        <v>156</v>
      </c>
      <c r="D100" s="67">
        <v>111</v>
      </c>
      <c r="E100" s="60">
        <v>152.07</v>
      </c>
      <c r="F100" s="60">
        <v>120.12</v>
      </c>
      <c r="G100" s="60">
        <v>0</v>
      </c>
      <c r="H100" s="61">
        <v>176.11</v>
      </c>
      <c r="I100" s="61">
        <v>0</v>
      </c>
      <c r="J100" s="61">
        <v>0</v>
      </c>
      <c r="K100" s="61">
        <v>0</v>
      </c>
    </row>
    <row r="101" spans="1:11" ht="16.5" thickTop="1" thickBot="1">
      <c r="A101" s="11" t="s">
        <v>157</v>
      </c>
      <c r="B101" s="51"/>
      <c r="C101" s="136" t="s">
        <v>158</v>
      </c>
      <c r="D101" s="136"/>
      <c r="E101" s="12">
        <v>0</v>
      </c>
      <c r="F101" s="12">
        <f>SUM(F102+F108)</f>
        <v>79.150000000000006</v>
      </c>
      <c r="G101" s="12">
        <v>0</v>
      </c>
      <c r="H101" s="52">
        <v>71.739999999999995</v>
      </c>
      <c r="I101" s="52">
        <v>80</v>
      </c>
      <c r="J101" s="52">
        <v>80</v>
      </c>
      <c r="K101" s="52">
        <v>80</v>
      </c>
    </row>
    <row r="102" spans="1:11" ht="16.5" thickTop="1" thickBot="1">
      <c r="A102" s="53"/>
      <c r="B102" s="53"/>
      <c r="C102" s="54" t="s">
        <v>80</v>
      </c>
      <c r="D102" s="53"/>
      <c r="E102" s="55">
        <v>0</v>
      </c>
      <c r="F102" s="55">
        <f>SUM(F103:F105)</f>
        <v>12.93</v>
      </c>
      <c r="G102" s="55">
        <v>0</v>
      </c>
      <c r="H102" s="56">
        <v>0</v>
      </c>
      <c r="I102" s="56">
        <v>0</v>
      </c>
      <c r="J102" s="56">
        <v>0</v>
      </c>
      <c r="K102" s="56">
        <v>0</v>
      </c>
    </row>
    <row r="103" spans="1:11" ht="16.5" thickTop="1" thickBot="1">
      <c r="A103" s="59"/>
      <c r="B103" s="57"/>
      <c r="C103" s="58" t="s">
        <v>84</v>
      </c>
      <c r="D103" s="59">
        <v>41</v>
      </c>
      <c r="E103" s="60">
        <v>0</v>
      </c>
      <c r="F103" s="60">
        <v>9.27</v>
      </c>
      <c r="G103" s="60">
        <v>0</v>
      </c>
      <c r="H103" s="61">
        <v>0</v>
      </c>
      <c r="I103" s="61">
        <v>0</v>
      </c>
      <c r="J103" s="61">
        <v>0</v>
      </c>
      <c r="K103" s="61">
        <v>0</v>
      </c>
    </row>
    <row r="104" spans="1:11" ht="16.5" thickTop="1" thickBot="1">
      <c r="A104" s="59"/>
      <c r="B104" s="57"/>
      <c r="C104" s="58" t="s">
        <v>85</v>
      </c>
      <c r="D104" s="59">
        <v>41</v>
      </c>
      <c r="E104" s="60">
        <v>0</v>
      </c>
      <c r="F104" s="60">
        <v>0.52</v>
      </c>
      <c r="G104" s="60">
        <v>0</v>
      </c>
      <c r="H104" s="61">
        <v>0</v>
      </c>
      <c r="I104" s="61">
        <v>0</v>
      </c>
      <c r="J104" s="61">
        <v>0</v>
      </c>
      <c r="K104" s="61">
        <v>0</v>
      </c>
    </row>
    <row r="105" spans="1:11" ht="16.5" thickTop="1" thickBot="1">
      <c r="A105" s="59"/>
      <c r="B105" s="57"/>
      <c r="C105" s="58" t="s">
        <v>88</v>
      </c>
      <c r="D105" s="59">
        <v>41</v>
      </c>
      <c r="E105" s="60">
        <v>0</v>
      </c>
      <c r="F105" s="60">
        <v>3.14</v>
      </c>
      <c r="G105" s="60">
        <v>0</v>
      </c>
      <c r="H105" s="61">
        <v>0</v>
      </c>
      <c r="I105" s="61">
        <v>0</v>
      </c>
      <c r="J105" s="61">
        <v>0</v>
      </c>
      <c r="K105" s="61">
        <v>0</v>
      </c>
    </row>
    <row r="106" spans="1:11" ht="16.5" thickTop="1" thickBot="1">
      <c r="A106" s="59"/>
      <c r="B106" s="57"/>
      <c r="C106" s="58" t="s">
        <v>159</v>
      </c>
      <c r="D106" s="59">
        <v>41</v>
      </c>
      <c r="E106" s="60"/>
      <c r="F106" s="60"/>
      <c r="G106" s="60"/>
      <c r="H106" s="61"/>
      <c r="I106" s="61"/>
      <c r="J106" s="61"/>
      <c r="K106" s="61"/>
    </row>
    <row r="107" spans="1:11" ht="16.5" thickTop="1" thickBot="1">
      <c r="A107" s="59"/>
      <c r="B107" s="57"/>
      <c r="C107" s="58" t="s">
        <v>122</v>
      </c>
      <c r="D107" s="59">
        <v>41</v>
      </c>
      <c r="E107" s="60"/>
      <c r="F107" s="60"/>
      <c r="G107" s="60"/>
      <c r="H107" s="61"/>
      <c r="I107" s="61"/>
      <c r="J107" s="61"/>
      <c r="K107" s="61"/>
    </row>
    <row r="108" spans="1:11" ht="16.5" thickTop="1" thickBot="1">
      <c r="A108" s="53"/>
      <c r="B108" s="53"/>
      <c r="C108" s="54" t="s">
        <v>119</v>
      </c>
      <c r="D108" s="79">
        <v>111</v>
      </c>
      <c r="E108" s="55">
        <v>60</v>
      </c>
      <c r="F108" s="55">
        <v>66.22</v>
      </c>
      <c r="G108" s="55">
        <v>80</v>
      </c>
      <c r="H108" s="56">
        <v>71.739999999999995</v>
      </c>
      <c r="I108" s="56">
        <v>80</v>
      </c>
      <c r="J108" s="56">
        <v>80</v>
      </c>
      <c r="K108" s="56">
        <v>80</v>
      </c>
    </row>
    <row r="109" spans="1:11" s="71" customFormat="1" ht="16.5" thickTop="1" thickBot="1">
      <c r="A109" s="59"/>
      <c r="B109" s="57"/>
      <c r="C109" s="58" t="s">
        <v>129</v>
      </c>
      <c r="D109" s="67">
        <v>111</v>
      </c>
      <c r="E109" s="60">
        <v>60</v>
      </c>
      <c r="F109" s="60">
        <v>66.22</v>
      </c>
      <c r="G109" s="60">
        <v>80</v>
      </c>
      <c r="H109" s="61">
        <v>79.989999999999995</v>
      </c>
      <c r="I109" s="61">
        <v>80</v>
      </c>
      <c r="J109" s="61">
        <v>80</v>
      </c>
      <c r="K109" s="61">
        <v>80</v>
      </c>
    </row>
    <row r="110" spans="1:11" ht="16.5" thickTop="1" thickBot="1">
      <c r="A110" s="11" t="s">
        <v>160</v>
      </c>
      <c r="B110" s="51"/>
      <c r="C110" s="136" t="s">
        <v>161</v>
      </c>
      <c r="D110" s="136"/>
      <c r="E110" s="12">
        <v>2000</v>
      </c>
      <c r="F110" s="12">
        <v>2311.1799999999998</v>
      </c>
      <c r="G110" s="12">
        <v>1900</v>
      </c>
      <c r="H110" s="52">
        <v>1350</v>
      </c>
      <c r="I110" s="52">
        <v>1900</v>
      </c>
      <c r="J110" s="52">
        <v>1900</v>
      </c>
      <c r="K110" s="52">
        <v>1900</v>
      </c>
    </row>
    <row r="111" spans="1:11" ht="16.5" thickTop="1" thickBot="1">
      <c r="A111" s="53"/>
      <c r="B111" s="53"/>
      <c r="C111" s="54" t="s">
        <v>97</v>
      </c>
      <c r="D111" s="53">
        <v>41</v>
      </c>
      <c r="E111" s="55">
        <f>SUM(E113:E115)</f>
        <v>2000</v>
      </c>
      <c r="F111" s="55">
        <f>SUM(F113:F115)</f>
        <v>2311.1800000000003</v>
      </c>
      <c r="G111" s="55">
        <f>SUM(G112:G115)</f>
        <v>1900</v>
      </c>
      <c r="H111" s="56">
        <f>SUM(H112:H115)</f>
        <v>1350</v>
      </c>
      <c r="I111" s="56">
        <f>SUM(I112:I115)</f>
        <v>1900</v>
      </c>
      <c r="J111" s="56">
        <f>SUM(J112:J115)</f>
        <v>1900</v>
      </c>
      <c r="K111" s="56">
        <f>SUM(K112:K115)</f>
        <v>1900</v>
      </c>
    </row>
    <row r="112" spans="1:11" ht="16.5" thickTop="1" thickBot="1">
      <c r="A112" s="30"/>
      <c r="B112" s="30"/>
      <c r="C112" s="68" t="s">
        <v>153</v>
      </c>
      <c r="D112" s="30">
        <v>41</v>
      </c>
      <c r="E112" s="21">
        <v>0</v>
      </c>
      <c r="F112" s="21">
        <v>0</v>
      </c>
      <c r="G112" s="21">
        <v>0</v>
      </c>
      <c r="H112" s="63">
        <v>0</v>
      </c>
      <c r="I112" s="63">
        <v>0</v>
      </c>
      <c r="J112" s="63">
        <v>0</v>
      </c>
      <c r="K112" s="63">
        <v>0</v>
      </c>
    </row>
    <row r="113" spans="1:11" s="5" customFormat="1" ht="16.5" thickTop="1" thickBot="1">
      <c r="A113" s="57"/>
      <c r="B113" s="57"/>
      <c r="C113" s="58" t="s">
        <v>103</v>
      </c>
      <c r="D113" s="82">
        <v>71</v>
      </c>
      <c r="E113" s="60">
        <v>1400</v>
      </c>
      <c r="F113" s="60">
        <v>311.18</v>
      </c>
      <c r="G113" s="60">
        <v>1400</v>
      </c>
      <c r="H113" s="61">
        <v>1350</v>
      </c>
      <c r="I113" s="61">
        <v>1400</v>
      </c>
      <c r="J113" s="61">
        <v>1400</v>
      </c>
      <c r="K113" s="61">
        <v>1400</v>
      </c>
    </row>
    <row r="114" spans="1:11" ht="16.5" thickTop="1" thickBot="1">
      <c r="A114" s="59"/>
      <c r="B114" s="57"/>
      <c r="C114" s="58" t="s">
        <v>156</v>
      </c>
      <c r="D114" s="59">
        <v>41</v>
      </c>
      <c r="E114" s="60">
        <v>0</v>
      </c>
      <c r="F114" s="60">
        <v>1400</v>
      </c>
      <c r="G114" s="60">
        <v>0</v>
      </c>
      <c r="H114" s="61">
        <v>0</v>
      </c>
      <c r="I114" s="61">
        <v>0</v>
      </c>
      <c r="J114" s="61">
        <v>0</v>
      </c>
      <c r="K114" s="61">
        <v>0</v>
      </c>
    </row>
    <row r="115" spans="1:11" ht="16.5" thickTop="1" thickBot="1">
      <c r="A115" s="59"/>
      <c r="B115" s="57"/>
      <c r="C115" s="58" t="s">
        <v>162</v>
      </c>
      <c r="D115" s="59">
        <v>41</v>
      </c>
      <c r="E115" s="60">
        <v>600</v>
      </c>
      <c r="F115" s="60">
        <v>600</v>
      </c>
      <c r="G115" s="60">
        <v>500</v>
      </c>
      <c r="H115" s="61">
        <v>0</v>
      </c>
      <c r="I115" s="61">
        <v>500</v>
      </c>
      <c r="J115" s="61">
        <v>500</v>
      </c>
      <c r="K115" s="61">
        <v>500</v>
      </c>
    </row>
    <row r="116" spans="1:11" s="5" customFormat="1" ht="16.5" thickTop="1" thickBot="1">
      <c r="A116" s="11" t="s">
        <v>163</v>
      </c>
      <c r="B116" s="51"/>
      <c r="C116" s="136" t="s">
        <v>164</v>
      </c>
      <c r="D116" s="136"/>
      <c r="E116" s="12">
        <v>0</v>
      </c>
      <c r="F116" s="12">
        <v>0</v>
      </c>
      <c r="G116" s="12">
        <v>1000</v>
      </c>
      <c r="H116" s="52">
        <v>0</v>
      </c>
      <c r="I116" s="52">
        <v>1000</v>
      </c>
      <c r="J116" s="52">
        <v>1000</v>
      </c>
      <c r="K116" s="52">
        <v>1000</v>
      </c>
    </row>
    <row r="117" spans="1:11" ht="16.5" thickTop="1" thickBot="1">
      <c r="A117" s="53"/>
      <c r="B117" s="53"/>
      <c r="C117" s="54" t="s">
        <v>97</v>
      </c>
      <c r="D117" s="53">
        <v>41</v>
      </c>
      <c r="E117" s="55">
        <v>0</v>
      </c>
      <c r="F117" s="55">
        <v>0</v>
      </c>
      <c r="G117" s="55">
        <v>1000</v>
      </c>
      <c r="H117" s="56">
        <v>0</v>
      </c>
      <c r="I117" s="56">
        <v>1000</v>
      </c>
      <c r="J117" s="56">
        <v>1000</v>
      </c>
      <c r="K117" s="56">
        <v>1000</v>
      </c>
    </row>
    <row r="118" spans="1:11" s="5" customFormat="1" ht="16.5" thickTop="1" thickBot="1">
      <c r="A118" s="31"/>
      <c r="B118" s="20"/>
      <c r="C118" s="19" t="s">
        <v>103</v>
      </c>
      <c r="D118" s="20">
        <v>41</v>
      </c>
      <c r="E118" s="23">
        <v>0</v>
      </c>
      <c r="F118" s="23">
        <v>0</v>
      </c>
      <c r="G118" s="23">
        <v>0</v>
      </c>
      <c r="H118" s="83">
        <v>0</v>
      </c>
      <c r="I118" s="63">
        <v>1000</v>
      </c>
      <c r="J118" s="63">
        <v>1000</v>
      </c>
      <c r="K118" s="63">
        <v>1000</v>
      </c>
    </row>
    <row r="119" spans="1:11" ht="16.5" thickTop="1" thickBot="1">
      <c r="A119" s="31"/>
      <c r="B119" s="20"/>
      <c r="C119" s="36" t="s">
        <v>165</v>
      </c>
      <c r="D119" s="30">
        <v>41</v>
      </c>
      <c r="E119" s="21">
        <v>0</v>
      </c>
      <c r="F119" s="21">
        <v>0</v>
      </c>
      <c r="G119" s="21">
        <v>0</v>
      </c>
      <c r="H119" s="63">
        <v>0</v>
      </c>
      <c r="I119" s="63">
        <v>1000</v>
      </c>
      <c r="J119" s="63">
        <v>1000</v>
      </c>
      <c r="K119" s="63">
        <v>1000</v>
      </c>
    </row>
    <row r="120" spans="1:11" s="5" customFormat="1" ht="16.5" thickTop="1" thickBot="1">
      <c r="A120" s="11" t="s">
        <v>166</v>
      </c>
      <c r="B120" s="51"/>
      <c r="C120" s="136" t="s">
        <v>167</v>
      </c>
      <c r="D120" s="136"/>
      <c r="E120" s="12">
        <v>1943.75</v>
      </c>
      <c r="F120" s="12">
        <v>2107.96</v>
      </c>
      <c r="G120" s="12">
        <v>2200</v>
      </c>
      <c r="H120" s="52">
        <v>3340</v>
      </c>
      <c r="I120" s="52">
        <v>5850</v>
      </c>
      <c r="J120" s="52">
        <v>4350</v>
      </c>
      <c r="K120" s="52">
        <v>4350</v>
      </c>
    </row>
    <row r="121" spans="1:11" s="5" customFormat="1" ht="16.5" thickTop="1" thickBot="1">
      <c r="A121" s="53"/>
      <c r="B121" s="53"/>
      <c r="C121" s="54" t="s">
        <v>119</v>
      </c>
      <c r="D121" s="53">
        <v>41</v>
      </c>
      <c r="E121" s="55">
        <v>1943.75</v>
      </c>
      <c r="F121" s="55">
        <v>2107.96</v>
      </c>
      <c r="G121" s="55">
        <v>2200</v>
      </c>
      <c r="H121" s="56">
        <v>3340</v>
      </c>
      <c r="I121" s="56">
        <f>SUM(I122:I124)</f>
        <v>5850</v>
      </c>
      <c r="J121" s="56">
        <f>SUM(J123:J124)</f>
        <v>4350</v>
      </c>
      <c r="K121" s="56">
        <f>SUM(K123:K124)</f>
        <v>4350</v>
      </c>
    </row>
    <row r="122" spans="1:11" s="5" customFormat="1" ht="16.5" thickTop="1" thickBot="1">
      <c r="A122" s="30"/>
      <c r="B122" s="30"/>
      <c r="C122" s="68" t="s">
        <v>168</v>
      </c>
      <c r="D122" s="30">
        <v>41</v>
      </c>
      <c r="E122" s="21">
        <v>0</v>
      </c>
      <c r="F122" s="21">
        <v>0</v>
      </c>
      <c r="G122" s="21">
        <v>1500</v>
      </c>
      <c r="H122" s="63">
        <v>0</v>
      </c>
      <c r="I122" s="63">
        <v>1500</v>
      </c>
      <c r="J122" s="63">
        <v>500</v>
      </c>
      <c r="K122" s="63">
        <v>500</v>
      </c>
    </row>
    <row r="123" spans="1:11" ht="16.5" thickTop="1" thickBot="1">
      <c r="A123" s="30"/>
      <c r="B123" s="20"/>
      <c r="C123" s="36" t="s">
        <v>227</v>
      </c>
      <c r="D123" s="30">
        <v>41</v>
      </c>
      <c r="E123" s="21">
        <v>1943.75</v>
      </c>
      <c r="F123" s="21">
        <v>2107.96</v>
      </c>
      <c r="G123" s="21">
        <v>3600</v>
      </c>
      <c r="H123" s="63">
        <v>2990</v>
      </c>
      <c r="I123" s="63">
        <v>4000</v>
      </c>
      <c r="J123" s="63">
        <v>4000</v>
      </c>
      <c r="K123" s="63">
        <v>4000</v>
      </c>
    </row>
    <row r="124" spans="1:11" ht="16.5" thickTop="1" thickBot="1">
      <c r="A124" s="30"/>
      <c r="B124" s="20"/>
      <c r="C124" s="36" t="s">
        <v>169</v>
      </c>
      <c r="D124" s="30">
        <v>41</v>
      </c>
      <c r="E124" s="21">
        <v>0</v>
      </c>
      <c r="F124" s="21">
        <v>0</v>
      </c>
      <c r="G124" s="21">
        <v>350</v>
      </c>
      <c r="H124" s="63">
        <v>350</v>
      </c>
      <c r="I124" s="63">
        <v>350</v>
      </c>
      <c r="J124" s="63">
        <v>350</v>
      </c>
      <c r="K124" s="63">
        <v>350</v>
      </c>
    </row>
    <row r="125" spans="1:11" s="5" customFormat="1" ht="16.5" thickTop="1" thickBot="1">
      <c r="A125" s="11" t="s">
        <v>170</v>
      </c>
      <c r="B125" s="51"/>
      <c r="C125" s="136" t="s">
        <v>171</v>
      </c>
      <c r="D125" s="136"/>
      <c r="E125" s="12">
        <f t="shared" ref="E125:K125" si="5">SUM(E126+E128+E130)</f>
        <v>2152.6799999999998</v>
      </c>
      <c r="F125" s="12">
        <f t="shared" si="5"/>
        <v>1631.82</v>
      </c>
      <c r="G125" s="12">
        <f t="shared" si="5"/>
        <v>1800</v>
      </c>
      <c r="H125" s="52">
        <v>1810</v>
      </c>
      <c r="I125" s="52">
        <f t="shared" si="5"/>
        <v>1900</v>
      </c>
      <c r="J125" s="52">
        <f t="shared" si="5"/>
        <v>1900</v>
      </c>
      <c r="K125" s="52">
        <f t="shared" si="5"/>
        <v>1900</v>
      </c>
    </row>
    <row r="126" spans="1:11" s="5" customFormat="1" ht="16.5" thickTop="1" thickBot="1">
      <c r="A126" s="53"/>
      <c r="B126" s="53"/>
      <c r="C126" s="54" t="s">
        <v>91</v>
      </c>
      <c r="D126" s="53">
        <v>41</v>
      </c>
      <c r="E126" s="55">
        <v>1574.57</v>
      </c>
      <c r="F126" s="55">
        <v>1305.32</v>
      </c>
      <c r="G126" s="55">
        <v>1200</v>
      </c>
      <c r="H126" s="56">
        <v>1280</v>
      </c>
      <c r="I126" s="56">
        <v>1300</v>
      </c>
      <c r="J126" s="56">
        <v>1300</v>
      </c>
      <c r="K126" s="56">
        <v>1300</v>
      </c>
    </row>
    <row r="127" spans="1:11" ht="16.5" thickTop="1" thickBot="1">
      <c r="A127" s="30"/>
      <c r="B127" s="84"/>
      <c r="C127" s="85" t="s">
        <v>152</v>
      </c>
      <c r="D127" s="30">
        <v>41</v>
      </c>
      <c r="E127" s="21">
        <v>1574.57</v>
      </c>
      <c r="F127" s="36">
        <v>1305.32</v>
      </c>
      <c r="G127" s="21">
        <v>1200</v>
      </c>
      <c r="H127" s="63">
        <v>1280</v>
      </c>
      <c r="I127" s="63">
        <v>1300</v>
      </c>
      <c r="J127" s="63">
        <v>1300</v>
      </c>
      <c r="K127" s="63">
        <v>1300</v>
      </c>
    </row>
    <row r="128" spans="1:11" s="5" customFormat="1" ht="16.5" thickTop="1" thickBot="1">
      <c r="A128" s="53"/>
      <c r="B128" s="53"/>
      <c r="C128" s="86" t="s">
        <v>97</v>
      </c>
      <c r="D128" s="53">
        <v>41</v>
      </c>
      <c r="E128" s="55">
        <v>158.61000000000001</v>
      </c>
      <c r="F128" s="55">
        <v>114.5</v>
      </c>
      <c r="G128" s="55">
        <v>300</v>
      </c>
      <c r="H128" s="56">
        <v>250</v>
      </c>
      <c r="I128" s="56">
        <v>300</v>
      </c>
      <c r="J128" s="56">
        <v>300</v>
      </c>
      <c r="K128" s="56">
        <v>300</v>
      </c>
    </row>
    <row r="129" spans="1:11" ht="16.5" thickTop="1" thickBot="1">
      <c r="A129" s="30"/>
      <c r="B129" s="84"/>
      <c r="C129" s="85" t="s">
        <v>172</v>
      </c>
      <c r="D129" s="30">
        <v>41</v>
      </c>
      <c r="E129" s="21">
        <v>158.61000000000001</v>
      </c>
      <c r="F129" s="21">
        <v>114.5</v>
      </c>
      <c r="G129" s="21">
        <v>300</v>
      </c>
      <c r="H129" s="63">
        <v>250</v>
      </c>
      <c r="I129" s="63">
        <v>300</v>
      </c>
      <c r="J129" s="63">
        <v>300</v>
      </c>
      <c r="K129" s="63">
        <v>300</v>
      </c>
    </row>
    <row r="130" spans="1:11" s="5" customFormat="1" ht="16.5" thickTop="1" thickBot="1">
      <c r="A130" s="53"/>
      <c r="B130" s="53"/>
      <c r="C130" s="54" t="s">
        <v>173</v>
      </c>
      <c r="D130" s="53">
        <v>41</v>
      </c>
      <c r="E130" s="55">
        <v>419.5</v>
      </c>
      <c r="F130" s="55">
        <v>212</v>
      </c>
      <c r="G130" s="55">
        <v>300</v>
      </c>
      <c r="H130" s="56">
        <v>280</v>
      </c>
      <c r="I130" s="56">
        <v>300</v>
      </c>
      <c r="J130" s="56">
        <v>300</v>
      </c>
      <c r="K130" s="56">
        <v>300</v>
      </c>
    </row>
    <row r="131" spans="1:11" ht="16.5" thickTop="1" thickBot="1">
      <c r="A131" s="30"/>
      <c r="B131" s="84"/>
      <c r="C131" s="85" t="s">
        <v>174</v>
      </c>
      <c r="D131" s="30">
        <v>41</v>
      </c>
      <c r="E131" s="21">
        <v>419.5</v>
      </c>
      <c r="F131" s="21">
        <v>212</v>
      </c>
      <c r="G131" s="21">
        <v>300</v>
      </c>
      <c r="H131" s="63">
        <v>280</v>
      </c>
      <c r="I131" s="63">
        <v>300</v>
      </c>
      <c r="J131" s="63">
        <v>300</v>
      </c>
      <c r="K131" s="63">
        <v>300</v>
      </c>
    </row>
    <row r="132" spans="1:11" s="5" customFormat="1" ht="16.5" thickTop="1" thickBot="1">
      <c r="A132" s="11" t="s">
        <v>175</v>
      </c>
      <c r="B132" s="51"/>
      <c r="C132" s="136" t="s">
        <v>176</v>
      </c>
      <c r="D132" s="136"/>
      <c r="E132" s="12">
        <f>SUM(E133+E135)</f>
        <v>3327.93</v>
      </c>
      <c r="F132" s="12">
        <f>SUM(F133+F135)</f>
        <v>5000.03</v>
      </c>
      <c r="G132" s="12">
        <v>300</v>
      </c>
      <c r="H132" s="52">
        <v>0</v>
      </c>
      <c r="I132" s="52">
        <f>SUM(I133+I135)</f>
        <v>2240</v>
      </c>
      <c r="J132" s="52">
        <f>SUM(J133+J135)</f>
        <v>2330</v>
      </c>
      <c r="K132" s="52">
        <f>SUM(K133+K135)</f>
        <v>2330</v>
      </c>
    </row>
    <row r="133" spans="1:11" s="5" customFormat="1" ht="16.5" thickTop="1" thickBot="1">
      <c r="A133" s="20"/>
      <c r="B133" s="84"/>
      <c r="C133" s="54" t="s">
        <v>115</v>
      </c>
      <c r="D133" s="87">
        <v>41</v>
      </c>
      <c r="E133" s="88">
        <v>0</v>
      </c>
      <c r="F133" s="88">
        <v>0</v>
      </c>
      <c r="G133" s="88">
        <v>300</v>
      </c>
      <c r="H133" s="89">
        <v>0</v>
      </c>
      <c r="I133" s="89">
        <v>300</v>
      </c>
      <c r="J133" s="89">
        <v>300</v>
      </c>
      <c r="K133" s="89">
        <v>300</v>
      </c>
    </row>
    <row r="134" spans="1:11" s="5" customFormat="1" ht="16.5" thickTop="1" thickBot="1">
      <c r="A134" s="20"/>
      <c r="B134" s="84"/>
      <c r="C134" s="36" t="s">
        <v>117</v>
      </c>
      <c r="D134" s="90">
        <v>41</v>
      </c>
      <c r="E134" s="21">
        <v>0</v>
      </c>
      <c r="F134" s="21">
        <v>0</v>
      </c>
      <c r="G134" s="21">
        <v>300</v>
      </c>
      <c r="H134" s="63">
        <v>0</v>
      </c>
      <c r="I134" s="63">
        <v>300</v>
      </c>
      <c r="J134" s="63">
        <v>300</v>
      </c>
      <c r="K134" s="63">
        <v>300</v>
      </c>
    </row>
    <row r="135" spans="1:11" s="5" customFormat="1" ht="16.5" thickTop="1" thickBot="1">
      <c r="A135" s="53"/>
      <c r="B135" s="53"/>
      <c r="C135" s="54" t="s">
        <v>173</v>
      </c>
      <c r="D135" s="53">
        <v>41</v>
      </c>
      <c r="E135" s="55">
        <f t="shared" ref="E135:K135" si="6">SUM(E136:E140)</f>
        <v>3327.93</v>
      </c>
      <c r="F135" s="55">
        <f t="shared" si="6"/>
        <v>5000.03</v>
      </c>
      <c r="G135" s="55">
        <f t="shared" si="6"/>
        <v>2230</v>
      </c>
      <c r="H135" s="56">
        <f t="shared" si="6"/>
        <v>130</v>
      </c>
      <c r="I135" s="56">
        <f t="shared" si="6"/>
        <v>1940</v>
      </c>
      <c r="J135" s="56">
        <f t="shared" si="6"/>
        <v>2030</v>
      </c>
      <c r="K135" s="56">
        <f t="shared" si="6"/>
        <v>2030</v>
      </c>
    </row>
    <row r="136" spans="1:11" s="5" customFormat="1" ht="16.5" thickTop="1" thickBot="1">
      <c r="A136" s="20"/>
      <c r="B136" s="20"/>
      <c r="C136" s="36" t="s">
        <v>177</v>
      </c>
      <c r="D136" s="37">
        <v>111</v>
      </c>
      <c r="E136" s="21">
        <v>0</v>
      </c>
      <c r="F136" s="21">
        <v>900</v>
      </c>
      <c r="G136" s="21">
        <v>1700</v>
      </c>
      <c r="H136" s="63">
        <v>0</v>
      </c>
      <c r="I136" s="63">
        <v>1410</v>
      </c>
      <c r="J136" s="63">
        <v>1500</v>
      </c>
      <c r="K136" s="63">
        <v>1500</v>
      </c>
    </row>
    <row r="137" spans="1:11" ht="16.5" thickTop="1" thickBot="1">
      <c r="A137" s="30"/>
      <c r="B137" s="20"/>
      <c r="C137" s="36" t="s">
        <v>178</v>
      </c>
      <c r="D137" s="30">
        <v>41</v>
      </c>
      <c r="E137" s="21">
        <v>64.72</v>
      </c>
      <c r="F137" s="21">
        <v>344.22</v>
      </c>
      <c r="G137" s="21">
        <v>400</v>
      </c>
      <c r="H137" s="63">
        <v>0</v>
      </c>
      <c r="I137" s="63">
        <v>400</v>
      </c>
      <c r="J137" s="63">
        <v>400</v>
      </c>
      <c r="K137" s="63">
        <v>400</v>
      </c>
    </row>
    <row r="138" spans="1:11" s="5" customFormat="1" ht="16.5" thickTop="1" thickBot="1">
      <c r="A138" s="30"/>
      <c r="B138" s="30"/>
      <c r="C138" s="36" t="s">
        <v>179</v>
      </c>
      <c r="D138" s="30">
        <v>41</v>
      </c>
      <c r="E138" s="21">
        <v>0</v>
      </c>
      <c r="F138" s="21">
        <v>0</v>
      </c>
      <c r="G138" s="21">
        <v>130</v>
      </c>
      <c r="H138" s="63">
        <v>130</v>
      </c>
      <c r="I138" s="63">
        <v>130</v>
      </c>
      <c r="J138" s="63">
        <v>130</v>
      </c>
      <c r="K138" s="63">
        <v>130</v>
      </c>
    </row>
    <row r="139" spans="1:11" s="5" customFormat="1" ht="16.5" thickTop="1" thickBot="1">
      <c r="A139" s="20"/>
      <c r="B139" s="20"/>
      <c r="C139" s="36" t="s">
        <v>180</v>
      </c>
      <c r="D139" s="37">
        <v>111</v>
      </c>
      <c r="E139" s="21">
        <v>0</v>
      </c>
      <c r="F139" s="21">
        <v>0</v>
      </c>
      <c r="G139" s="21">
        <v>0</v>
      </c>
      <c r="H139" s="63">
        <v>0</v>
      </c>
      <c r="I139" s="63">
        <v>0</v>
      </c>
      <c r="J139" s="63">
        <v>0</v>
      </c>
      <c r="K139" s="63">
        <v>0</v>
      </c>
    </row>
    <row r="140" spans="1:11" ht="16.5" thickTop="1" thickBot="1">
      <c r="A140" s="30"/>
      <c r="B140" s="20"/>
      <c r="C140" s="36" t="s">
        <v>180</v>
      </c>
      <c r="D140" s="30">
        <v>41</v>
      </c>
      <c r="E140" s="21">
        <v>3263.21</v>
      </c>
      <c r="F140" s="21">
        <v>3755.81</v>
      </c>
      <c r="G140" s="21">
        <v>0</v>
      </c>
      <c r="H140" s="63">
        <v>0</v>
      </c>
      <c r="I140" s="63">
        <v>0</v>
      </c>
      <c r="J140" s="63">
        <v>0</v>
      </c>
      <c r="K140" s="63">
        <v>0</v>
      </c>
    </row>
    <row r="141" spans="1:11" ht="16.5" thickTop="1" thickBot="1">
      <c r="A141" s="11" t="s">
        <v>181</v>
      </c>
      <c r="B141" s="51"/>
      <c r="C141" s="136" t="s">
        <v>182</v>
      </c>
      <c r="D141" s="136"/>
      <c r="E141" s="12">
        <v>0</v>
      </c>
      <c r="F141" s="12">
        <f>SUM(F142+F144+F146)</f>
        <v>11976.42</v>
      </c>
      <c r="G141" s="12">
        <f>SUM(G142+G144+G146)</f>
        <v>2250</v>
      </c>
      <c r="H141" s="52">
        <f>SUM(H142+H146)</f>
        <v>0</v>
      </c>
      <c r="I141" s="52">
        <f>SUM(I146+I144+I142)</f>
        <v>3050</v>
      </c>
      <c r="J141" s="52">
        <f>SUM(J146+J144+J142)</f>
        <v>3100</v>
      </c>
      <c r="K141" s="52">
        <f>SUM(K146+K144+K142)</f>
        <v>3100</v>
      </c>
    </row>
    <row r="142" spans="1:11" ht="16.5" thickTop="1" thickBot="1">
      <c r="A142" s="53"/>
      <c r="B142" s="53"/>
      <c r="C142" s="54" t="s">
        <v>97</v>
      </c>
      <c r="D142" s="53">
        <v>41</v>
      </c>
      <c r="E142" s="55">
        <v>2061.31</v>
      </c>
      <c r="F142" s="55">
        <v>871.51</v>
      </c>
      <c r="G142" s="55">
        <v>150</v>
      </c>
      <c r="H142" s="56">
        <v>0</v>
      </c>
      <c r="I142" s="56">
        <v>150</v>
      </c>
      <c r="J142" s="56">
        <v>200</v>
      </c>
      <c r="K142" s="56">
        <v>200</v>
      </c>
    </row>
    <row r="143" spans="1:11" ht="16.5" thickTop="1" thickBot="1">
      <c r="A143" s="30"/>
      <c r="B143" s="20"/>
      <c r="C143" s="36" t="s">
        <v>103</v>
      </c>
      <c r="D143" s="30">
        <v>41</v>
      </c>
      <c r="E143" s="21">
        <v>2061.31</v>
      </c>
      <c r="F143" s="21">
        <v>871.51</v>
      </c>
      <c r="G143" s="21">
        <v>150</v>
      </c>
      <c r="H143" s="63">
        <v>0</v>
      </c>
      <c r="I143" s="63">
        <v>150</v>
      </c>
      <c r="J143" s="63">
        <v>200</v>
      </c>
      <c r="K143" s="63">
        <v>200</v>
      </c>
    </row>
    <row r="144" spans="1:11" ht="16.5" thickTop="1" thickBot="1">
      <c r="A144" s="53"/>
      <c r="B144" s="53"/>
      <c r="C144" s="54" t="s">
        <v>115</v>
      </c>
      <c r="D144" s="53">
        <v>41</v>
      </c>
      <c r="E144" s="55">
        <v>0</v>
      </c>
      <c r="F144" s="55">
        <f>1574.3</f>
        <v>1574.3</v>
      </c>
      <c r="G144" s="55">
        <v>200</v>
      </c>
      <c r="H144" s="56">
        <v>0</v>
      </c>
      <c r="I144" s="56">
        <v>200</v>
      </c>
      <c r="J144" s="56">
        <v>200</v>
      </c>
      <c r="K144" s="56">
        <v>200</v>
      </c>
    </row>
    <row r="145" spans="1:11" ht="16.5" thickTop="1" thickBot="1">
      <c r="A145" s="30"/>
      <c r="B145" s="20"/>
      <c r="C145" s="36" t="s">
        <v>117</v>
      </c>
      <c r="D145" s="30">
        <v>41</v>
      </c>
      <c r="E145" s="21">
        <v>0</v>
      </c>
      <c r="F145" s="21">
        <v>4588.03</v>
      </c>
      <c r="G145" s="21">
        <v>200</v>
      </c>
      <c r="H145" s="63">
        <v>0</v>
      </c>
      <c r="I145" s="63">
        <v>200</v>
      </c>
      <c r="J145" s="63">
        <v>200</v>
      </c>
      <c r="K145" s="63">
        <v>200</v>
      </c>
    </row>
    <row r="146" spans="1:11" ht="16.5" thickTop="1" thickBot="1">
      <c r="A146" s="53"/>
      <c r="B146" s="53"/>
      <c r="C146" s="54" t="s">
        <v>119</v>
      </c>
      <c r="D146" s="53">
        <v>41</v>
      </c>
      <c r="E146" s="55">
        <v>1566.1</v>
      </c>
      <c r="F146" s="55">
        <v>9530.61</v>
      </c>
      <c r="G146" s="55">
        <f>SUM(G147:G149)</f>
        <v>1900</v>
      </c>
      <c r="H146" s="56">
        <v>0</v>
      </c>
      <c r="I146" s="56">
        <f>SUM(I147:I149)</f>
        <v>2700</v>
      </c>
      <c r="J146" s="56">
        <f>SUM(J147:J149)</f>
        <v>2700</v>
      </c>
      <c r="K146" s="56">
        <f>SUM(K147:K149)</f>
        <v>2700</v>
      </c>
    </row>
    <row r="147" spans="1:11" s="70" customFormat="1" ht="16.5" thickTop="1" thickBot="1">
      <c r="A147" s="59"/>
      <c r="B147" s="59"/>
      <c r="C147" s="64" t="s">
        <v>183</v>
      </c>
      <c r="D147" s="59">
        <v>41</v>
      </c>
      <c r="E147" s="60">
        <v>414.1</v>
      </c>
      <c r="F147" s="60">
        <v>7461.61</v>
      </c>
      <c r="G147" s="60">
        <v>0</v>
      </c>
      <c r="H147" s="61">
        <v>0</v>
      </c>
      <c r="I147" s="61">
        <v>1000</v>
      </c>
      <c r="J147" s="61">
        <v>1000</v>
      </c>
      <c r="K147" s="61">
        <v>1000</v>
      </c>
    </row>
    <row r="148" spans="1:11" s="70" customFormat="1" ht="16.5" thickTop="1" thickBot="1">
      <c r="A148" s="59"/>
      <c r="B148" s="59"/>
      <c r="C148" s="64" t="s">
        <v>183</v>
      </c>
      <c r="D148" s="67">
        <v>111</v>
      </c>
      <c r="E148" s="60">
        <v>0</v>
      </c>
      <c r="F148" s="60">
        <v>1700</v>
      </c>
      <c r="G148" s="60">
        <v>1700</v>
      </c>
      <c r="H148" s="61">
        <v>0</v>
      </c>
      <c r="I148" s="61">
        <v>1500</v>
      </c>
      <c r="J148" s="61">
        <v>1500</v>
      </c>
      <c r="K148" s="61">
        <v>1500</v>
      </c>
    </row>
    <row r="149" spans="1:11" s="70" customFormat="1" ht="16.5" thickTop="1" thickBot="1">
      <c r="A149" s="59"/>
      <c r="B149" s="57"/>
      <c r="C149" s="64" t="s">
        <v>184</v>
      </c>
      <c r="D149" s="59">
        <v>41</v>
      </c>
      <c r="E149" s="60">
        <v>1152</v>
      </c>
      <c r="F149" s="60">
        <v>369</v>
      </c>
      <c r="G149" s="60">
        <v>200</v>
      </c>
      <c r="H149" s="61">
        <v>0</v>
      </c>
      <c r="I149" s="61">
        <v>200</v>
      </c>
      <c r="J149" s="61">
        <v>200</v>
      </c>
      <c r="K149" s="61">
        <v>200</v>
      </c>
    </row>
    <row r="150" spans="1:11" ht="16.5" thickTop="1" thickBot="1">
      <c r="A150" s="11" t="s">
        <v>185</v>
      </c>
      <c r="B150" s="51"/>
      <c r="C150" s="136" t="s">
        <v>186</v>
      </c>
      <c r="D150" s="136"/>
      <c r="E150" s="12">
        <f t="shared" ref="E150:K150" si="7">SUM(E151+E154+E158)</f>
        <v>1386.5900000000001</v>
      </c>
      <c r="F150" s="12">
        <f t="shared" si="7"/>
        <v>1030.08</v>
      </c>
      <c r="G150" s="12">
        <f t="shared" si="7"/>
        <v>1010</v>
      </c>
      <c r="H150" s="52">
        <v>545</v>
      </c>
      <c r="I150" s="52">
        <f t="shared" si="7"/>
        <v>1010</v>
      </c>
      <c r="J150" s="52">
        <f t="shared" si="7"/>
        <v>1010</v>
      </c>
      <c r="K150" s="52">
        <f t="shared" si="7"/>
        <v>1010</v>
      </c>
    </row>
    <row r="151" spans="1:11" ht="16.5" thickTop="1" thickBot="1">
      <c r="A151" s="53"/>
      <c r="B151" s="53"/>
      <c r="C151" s="54" t="s">
        <v>91</v>
      </c>
      <c r="D151" s="53">
        <v>41</v>
      </c>
      <c r="E151" s="55">
        <v>279.39</v>
      </c>
      <c r="F151" s="55">
        <v>294.72000000000003</v>
      </c>
      <c r="G151" s="55">
        <v>350</v>
      </c>
      <c r="H151" s="56">
        <v>300</v>
      </c>
      <c r="I151" s="56">
        <f>SUM(I152:I153)</f>
        <v>350</v>
      </c>
      <c r="J151" s="56">
        <f>SUM(J152:J153)</f>
        <v>350</v>
      </c>
      <c r="K151" s="56">
        <f>SUM(K152:K153)</f>
        <v>350</v>
      </c>
    </row>
    <row r="152" spans="1:11" ht="16.5" thickTop="1" thickBot="1">
      <c r="A152" s="30"/>
      <c r="B152" s="20"/>
      <c r="C152" s="36" t="s">
        <v>152</v>
      </c>
      <c r="D152" s="30">
        <v>41</v>
      </c>
      <c r="E152" s="21">
        <v>271.18</v>
      </c>
      <c r="F152" s="36">
        <v>261.02</v>
      </c>
      <c r="G152" s="21">
        <v>300</v>
      </c>
      <c r="H152" s="63">
        <v>290</v>
      </c>
      <c r="I152" s="63">
        <v>300</v>
      </c>
      <c r="J152" s="63">
        <v>300</v>
      </c>
      <c r="K152" s="63">
        <v>300</v>
      </c>
    </row>
    <row r="153" spans="1:11" ht="16.5" thickTop="1" thickBot="1">
      <c r="A153" s="30"/>
      <c r="B153" s="20"/>
      <c r="C153" s="36" t="s">
        <v>187</v>
      </c>
      <c r="D153" s="30">
        <v>41</v>
      </c>
      <c r="E153" s="21">
        <v>8.2100000000000009</v>
      </c>
      <c r="F153" s="21">
        <v>33.700000000000003</v>
      </c>
      <c r="G153" s="21">
        <v>50</v>
      </c>
      <c r="H153" s="63">
        <v>10</v>
      </c>
      <c r="I153" s="63">
        <v>50</v>
      </c>
      <c r="J153" s="63">
        <v>50</v>
      </c>
      <c r="K153" s="63">
        <v>50</v>
      </c>
    </row>
    <row r="154" spans="1:11" ht="16.5" thickTop="1" thickBot="1">
      <c r="A154" s="53"/>
      <c r="B154" s="53"/>
      <c r="C154" s="54" t="s">
        <v>97</v>
      </c>
      <c r="D154" s="53">
        <v>41</v>
      </c>
      <c r="E154" s="55">
        <f>SUM(E155:E156)</f>
        <v>407.20000000000005</v>
      </c>
      <c r="F154" s="55">
        <f>SUM(F155:F156)</f>
        <v>495.36</v>
      </c>
      <c r="G154" s="55">
        <v>450</v>
      </c>
      <c r="H154" s="56">
        <f>SUM(H155:H156)</f>
        <v>245</v>
      </c>
      <c r="I154" s="56">
        <v>400</v>
      </c>
      <c r="J154" s="56">
        <v>400</v>
      </c>
      <c r="K154" s="56">
        <v>400</v>
      </c>
    </row>
    <row r="155" spans="1:11" s="71" customFormat="1" ht="16.5" thickTop="1" thickBot="1">
      <c r="A155" s="30"/>
      <c r="B155" s="30"/>
      <c r="C155" s="36" t="s">
        <v>188</v>
      </c>
      <c r="D155" s="30">
        <v>41</v>
      </c>
      <c r="E155" s="21">
        <v>231.4</v>
      </c>
      <c r="F155" s="21">
        <v>181.09</v>
      </c>
      <c r="G155" s="21">
        <v>100</v>
      </c>
      <c r="H155" s="63">
        <v>0</v>
      </c>
      <c r="I155" s="63">
        <v>100</v>
      </c>
      <c r="J155" s="63">
        <v>100</v>
      </c>
      <c r="K155" s="63">
        <v>100</v>
      </c>
    </row>
    <row r="156" spans="1:11" s="71" customFormat="1" ht="16.5" thickTop="1" thickBot="1">
      <c r="A156" s="30"/>
      <c r="B156" s="30"/>
      <c r="C156" s="36" t="s">
        <v>189</v>
      </c>
      <c r="D156" s="30">
        <v>41</v>
      </c>
      <c r="E156" s="21">
        <v>175.8</v>
      </c>
      <c r="F156" s="21">
        <v>314.27</v>
      </c>
      <c r="G156" s="21">
        <v>250</v>
      </c>
      <c r="H156" s="63">
        <v>245</v>
      </c>
      <c r="I156" s="63">
        <v>300</v>
      </c>
      <c r="J156" s="63">
        <v>300</v>
      </c>
      <c r="K156" s="63">
        <v>300</v>
      </c>
    </row>
    <row r="157" spans="1:11" s="71" customFormat="1" ht="16.5" thickTop="1" thickBot="1">
      <c r="A157" s="30"/>
      <c r="B157" s="30"/>
      <c r="C157" s="36" t="s">
        <v>112</v>
      </c>
      <c r="D157" s="30">
        <v>41</v>
      </c>
      <c r="E157" s="21">
        <v>0</v>
      </c>
      <c r="F157" s="21">
        <v>0</v>
      </c>
      <c r="G157" s="21">
        <v>100</v>
      </c>
      <c r="H157" s="63">
        <v>0</v>
      </c>
      <c r="I157" s="63">
        <v>100</v>
      </c>
      <c r="J157" s="63">
        <v>100</v>
      </c>
      <c r="K157" s="63">
        <v>100</v>
      </c>
    </row>
    <row r="158" spans="1:11" ht="16.5" thickTop="1" thickBot="1">
      <c r="A158" s="53"/>
      <c r="B158" s="53"/>
      <c r="C158" s="54" t="s">
        <v>119</v>
      </c>
      <c r="D158" s="53">
        <v>41</v>
      </c>
      <c r="E158" s="55">
        <v>700</v>
      </c>
      <c r="F158" s="55">
        <v>240</v>
      </c>
      <c r="G158" s="55">
        <v>210</v>
      </c>
      <c r="H158" s="56">
        <f>SUM(H159:H160)</f>
        <v>0</v>
      </c>
      <c r="I158" s="56">
        <f>SUM(I159:I160)</f>
        <v>260</v>
      </c>
      <c r="J158" s="56">
        <f>SUM(J159:J160)</f>
        <v>260</v>
      </c>
      <c r="K158" s="56">
        <f>SUM(K159:K160)</f>
        <v>260</v>
      </c>
    </row>
    <row r="159" spans="1:11" s="65" customFormat="1" ht="16.5" thickTop="1" thickBot="1">
      <c r="A159" s="57"/>
      <c r="B159" s="57"/>
      <c r="C159" s="64" t="s">
        <v>190</v>
      </c>
      <c r="D159" s="59">
        <v>41</v>
      </c>
      <c r="E159" s="60">
        <v>700</v>
      </c>
      <c r="F159" s="60">
        <v>240</v>
      </c>
      <c r="G159" s="60">
        <v>210</v>
      </c>
      <c r="H159" s="61">
        <v>0</v>
      </c>
      <c r="I159" s="61">
        <v>250</v>
      </c>
      <c r="J159" s="61">
        <v>250</v>
      </c>
      <c r="K159" s="61">
        <v>250</v>
      </c>
    </row>
    <row r="160" spans="1:11" s="65" customFormat="1" ht="16.5" thickTop="1" thickBot="1">
      <c r="A160" s="20"/>
      <c r="B160" s="20"/>
      <c r="C160" s="68" t="s">
        <v>191</v>
      </c>
      <c r="D160" s="30">
        <v>41</v>
      </c>
      <c r="E160" s="21">
        <v>0</v>
      </c>
      <c r="F160" s="21">
        <v>0</v>
      </c>
      <c r="G160" s="21">
        <v>0</v>
      </c>
      <c r="H160" s="63">
        <v>0</v>
      </c>
      <c r="I160" s="63">
        <v>10</v>
      </c>
      <c r="J160" s="63">
        <v>10</v>
      </c>
      <c r="K160" s="63">
        <v>10</v>
      </c>
    </row>
    <row r="161" spans="1:11" s="65" customFormat="1" ht="16.5" thickTop="1" thickBot="1">
      <c r="A161" s="91" t="s">
        <v>192</v>
      </c>
      <c r="B161" s="91"/>
      <c r="C161" s="92" t="s">
        <v>193</v>
      </c>
      <c r="D161" s="91"/>
      <c r="E161" s="93">
        <v>438</v>
      </c>
      <c r="F161" s="93">
        <v>410.6</v>
      </c>
      <c r="G161" s="93">
        <v>500</v>
      </c>
      <c r="H161" s="94">
        <v>590.6</v>
      </c>
      <c r="I161" s="94">
        <v>600</v>
      </c>
      <c r="J161" s="94">
        <v>600</v>
      </c>
      <c r="K161" s="94">
        <v>600</v>
      </c>
    </row>
    <row r="162" spans="1:11" s="65" customFormat="1" ht="16.5" thickTop="1" thickBot="1">
      <c r="A162" s="53"/>
      <c r="B162" s="53"/>
      <c r="C162" s="54" t="s">
        <v>173</v>
      </c>
      <c r="D162" s="53">
        <v>41</v>
      </c>
      <c r="E162" s="55">
        <v>438</v>
      </c>
      <c r="F162" s="55">
        <v>410.6</v>
      </c>
      <c r="G162" s="55">
        <v>500</v>
      </c>
      <c r="H162" s="56">
        <v>590.6</v>
      </c>
      <c r="I162" s="56">
        <v>600</v>
      </c>
      <c r="J162" s="56">
        <v>600</v>
      </c>
      <c r="K162" s="56">
        <v>600</v>
      </c>
    </row>
    <row r="163" spans="1:11" s="65" customFormat="1" ht="16.5" thickTop="1" thickBot="1">
      <c r="A163" s="57"/>
      <c r="B163" s="57"/>
      <c r="C163" s="64" t="s">
        <v>194</v>
      </c>
      <c r="D163" s="59">
        <v>41</v>
      </c>
      <c r="E163" s="60">
        <v>438</v>
      </c>
      <c r="F163" s="60">
        <v>410.6</v>
      </c>
      <c r="G163" s="60">
        <v>600</v>
      </c>
      <c r="H163" s="61">
        <v>590.6</v>
      </c>
      <c r="I163" s="61">
        <v>600</v>
      </c>
      <c r="J163" s="61">
        <v>600</v>
      </c>
      <c r="K163" s="61">
        <v>600</v>
      </c>
    </row>
    <row r="164" spans="1:11" s="65" customFormat="1" ht="16.5" thickTop="1" thickBot="1">
      <c r="A164" s="95" t="s">
        <v>195</v>
      </c>
      <c r="B164" s="91"/>
      <c r="C164" s="92" t="s">
        <v>196</v>
      </c>
      <c r="D164" s="91"/>
      <c r="E164" s="93"/>
      <c r="F164" s="93">
        <v>584</v>
      </c>
      <c r="G164" s="93">
        <v>590</v>
      </c>
      <c r="H164" s="94">
        <v>784</v>
      </c>
      <c r="I164" s="94">
        <v>800</v>
      </c>
      <c r="J164" s="94">
        <v>800</v>
      </c>
      <c r="K164" s="94">
        <v>800</v>
      </c>
    </row>
    <row r="165" spans="1:11" s="65" customFormat="1" ht="16.5" thickTop="1" thickBot="1">
      <c r="A165" s="96"/>
      <c r="B165" s="53"/>
      <c r="C165" s="54" t="s">
        <v>142</v>
      </c>
      <c r="D165" s="53">
        <v>41</v>
      </c>
      <c r="E165" s="55">
        <v>416</v>
      </c>
      <c r="F165" s="55">
        <v>584</v>
      </c>
      <c r="G165" s="55">
        <v>590</v>
      </c>
      <c r="H165" s="56">
        <v>784</v>
      </c>
      <c r="I165" s="56">
        <v>800</v>
      </c>
      <c r="J165" s="56">
        <v>800</v>
      </c>
      <c r="K165" s="56">
        <v>800</v>
      </c>
    </row>
    <row r="166" spans="1:11" s="65" customFormat="1" ht="16.5" thickTop="1" thickBot="1">
      <c r="A166" s="57"/>
      <c r="B166" s="57"/>
      <c r="C166" s="64" t="s">
        <v>197</v>
      </c>
      <c r="D166" s="59">
        <v>41</v>
      </c>
      <c r="E166" s="60">
        <v>416</v>
      </c>
      <c r="F166" s="60">
        <v>584</v>
      </c>
      <c r="G166" s="60">
        <v>590</v>
      </c>
      <c r="H166" s="61">
        <v>784</v>
      </c>
      <c r="I166" s="61">
        <v>800</v>
      </c>
      <c r="J166" s="61">
        <v>800</v>
      </c>
      <c r="K166" s="61">
        <v>800</v>
      </c>
    </row>
    <row r="167" spans="1:11" ht="16.5" thickTop="1" thickBot="1">
      <c r="A167" s="91" t="s">
        <v>198</v>
      </c>
      <c r="B167" s="97"/>
      <c r="C167" s="135" t="s">
        <v>199</v>
      </c>
      <c r="D167" s="135"/>
      <c r="E167" s="93">
        <v>0</v>
      </c>
      <c r="F167" s="93">
        <v>616</v>
      </c>
      <c r="G167" s="93">
        <v>700</v>
      </c>
      <c r="H167" s="94">
        <v>650</v>
      </c>
      <c r="I167" s="94">
        <v>700</v>
      </c>
      <c r="J167" s="94">
        <v>700</v>
      </c>
      <c r="K167" s="94">
        <v>700</v>
      </c>
    </row>
    <row r="168" spans="1:11" ht="16.5" thickTop="1" thickBot="1">
      <c r="A168" s="53"/>
      <c r="B168" s="53"/>
      <c r="C168" s="54" t="s">
        <v>142</v>
      </c>
      <c r="D168" s="53">
        <v>41</v>
      </c>
      <c r="E168" s="55">
        <v>462</v>
      </c>
      <c r="F168" s="55">
        <v>616</v>
      </c>
      <c r="G168" s="55">
        <v>700</v>
      </c>
      <c r="H168" s="56">
        <v>650</v>
      </c>
      <c r="I168" s="56">
        <v>700</v>
      </c>
      <c r="J168" s="56">
        <v>700</v>
      </c>
      <c r="K168" s="56">
        <v>700</v>
      </c>
    </row>
    <row r="169" spans="1:11" ht="16.5" thickTop="1" thickBot="1">
      <c r="A169" s="30"/>
      <c r="B169" s="20"/>
      <c r="C169" s="36" t="s">
        <v>200</v>
      </c>
      <c r="D169" s="30">
        <v>41</v>
      </c>
      <c r="E169" s="21">
        <v>462</v>
      </c>
      <c r="F169" s="21">
        <v>616</v>
      </c>
      <c r="G169" s="21">
        <v>700</v>
      </c>
      <c r="H169" s="63">
        <v>0</v>
      </c>
      <c r="I169" s="63">
        <v>700</v>
      </c>
      <c r="J169" s="63">
        <v>700</v>
      </c>
      <c r="K169" s="63">
        <v>700</v>
      </c>
    </row>
    <row r="170" spans="1:11" ht="16.5" thickTop="1" thickBot="1">
      <c r="A170" s="91" t="s">
        <v>201</v>
      </c>
      <c r="B170" s="91"/>
      <c r="C170" s="98" t="s">
        <v>202</v>
      </c>
      <c r="D170" s="99"/>
      <c r="E170" s="100">
        <v>0</v>
      </c>
      <c r="F170" s="93">
        <v>532</v>
      </c>
      <c r="G170" s="93">
        <v>600</v>
      </c>
      <c r="H170" s="94">
        <v>0</v>
      </c>
      <c r="I170" s="94">
        <v>600</v>
      </c>
      <c r="J170" s="94">
        <v>600</v>
      </c>
      <c r="K170" s="94">
        <v>600</v>
      </c>
    </row>
    <row r="171" spans="1:11" ht="16.5" thickTop="1" thickBot="1">
      <c r="A171" s="53"/>
      <c r="B171" s="53"/>
      <c r="C171" s="54" t="s">
        <v>142</v>
      </c>
      <c r="D171" s="53">
        <v>41</v>
      </c>
      <c r="E171" s="55">
        <v>429</v>
      </c>
      <c r="F171" s="55">
        <v>532</v>
      </c>
      <c r="G171" s="55">
        <v>600</v>
      </c>
      <c r="H171" s="56">
        <v>0</v>
      </c>
      <c r="I171" s="56">
        <v>600</v>
      </c>
      <c r="J171" s="56">
        <v>600</v>
      </c>
      <c r="K171" s="56">
        <v>600</v>
      </c>
    </row>
    <row r="172" spans="1:11" ht="16.5" thickTop="1" thickBot="1">
      <c r="A172" s="30"/>
      <c r="B172" s="20"/>
      <c r="C172" s="36" t="s">
        <v>200</v>
      </c>
      <c r="D172" s="30">
        <v>41</v>
      </c>
      <c r="E172" s="21">
        <v>429</v>
      </c>
      <c r="F172" s="21">
        <v>532</v>
      </c>
      <c r="G172" s="21">
        <v>600</v>
      </c>
      <c r="H172" s="63">
        <v>0</v>
      </c>
      <c r="I172" s="63">
        <v>600</v>
      </c>
      <c r="J172" s="63">
        <v>600</v>
      </c>
      <c r="K172" s="63">
        <v>600</v>
      </c>
    </row>
    <row r="173" spans="1:11" ht="16.5" thickTop="1" thickBot="1">
      <c r="A173" s="91" t="s">
        <v>203</v>
      </c>
      <c r="B173" s="91"/>
      <c r="C173" s="98" t="s">
        <v>204</v>
      </c>
      <c r="D173" s="91"/>
      <c r="E173" s="93">
        <v>0</v>
      </c>
      <c r="F173" s="93">
        <v>340</v>
      </c>
      <c r="G173" s="93">
        <v>350</v>
      </c>
      <c r="H173" s="94">
        <v>0</v>
      </c>
      <c r="I173" s="94">
        <v>350</v>
      </c>
      <c r="J173" s="94">
        <v>350</v>
      </c>
      <c r="K173" s="94">
        <v>350</v>
      </c>
    </row>
    <row r="174" spans="1:11" ht="16.5" thickTop="1" thickBot="1">
      <c r="A174" s="53"/>
      <c r="B174" s="53"/>
      <c r="C174" s="54" t="s">
        <v>142</v>
      </c>
      <c r="D174" s="53">
        <v>41</v>
      </c>
      <c r="E174" s="55">
        <v>0</v>
      </c>
      <c r="F174" s="55">
        <v>340</v>
      </c>
      <c r="G174" s="55">
        <v>350</v>
      </c>
      <c r="H174" s="56">
        <v>0</v>
      </c>
      <c r="I174" s="56">
        <v>350</v>
      </c>
      <c r="J174" s="56">
        <v>350</v>
      </c>
      <c r="K174" s="56">
        <v>350</v>
      </c>
    </row>
    <row r="175" spans="1:11" ht="16.5" thickTop="1" thickBot="1">
      <c r="A175" s="30"/>
      <c r="B175" s="20"/>
      <c r="C175" s="36" t="s">
        <v>200</v>
      </c>
      <c r="D175" s="30">
        <v>41</v>
      </c>
      <c r="E175" s="21">
        <v>0</v>
      </c>
      <c r="F175" s="21">
        <v>340</v>
      </c>
      <c r="G175" s="21">
        <v>350</v>
      </c>
      <c r="H175" s="63">
        <v>0</v>
      </c>
      <c r="I175" s="63">
        <v>350</v>
      </c>
      <c r="J175" s="63">
        <v>350</v>
      </c>
      <c r="K175" s="63">
        <v>350</v>
      </c>
    </row>
    <row r="176" spans="1:11" ht="15.75" thickTop="1">
      <c r="E176" s="101"/>
      <c r="K176" s="102"/>
    </row>
    <row r="177" spans="11:11">
      <c r="K177" s="102"/>
    </row>
    <row r="178" spans="11:11">
      <c r="K178" s="103"/>
    </row>
    <row r="179" spans="11:11">
      <c r="K179" s="103"/>
    </row>
    <row r="180" spans="11:11">
      <c r="K180" s="104"/>
    </row>
    <row r="181" spans="11:11">
      <c r="K181" s="104"/>
    </row>
    <row r="182" spans="11:11">
      <c r="K182" s="103"/>
    </row>
    <row r="183" spans="11:11">
      <c r="K183" s="104"/>
    </row>
    <row r="184" spans="11:11">
      <c r="K184" s="104"/>
    </row>
    <row r="185" spans="11:11">
      <c r="K185" s="104"/>
    </row>
    <row r="186" spans="11:11">
      <c r="K186" s="103"/>
    </row>
    <row r="187" spans="11:11">
      <c r="K187" s="104"/>
    </row>
    <row r="188" spans="11:11">
      <c r="K188" s="104"/>
    </row>
    <row r="189" spans="11:11">
      <c r="K189" s="103"/>
    </row>
    <row r="190" spans="11:11">
      <c r="K190" s="103"/>
    </row>
    <row r="191" spans="11:11">
      <c r="K191" s="104"/>
    </row>
    <row r="192" spans="11:11">
      <c r="K192" s="103"/>
    </row>
    <row r="193" spans="11:11">
      <c r="K193" s="103"/>
    </row>
    <row r="194" spans="11:11">
      <c r="K194" s="104"/>
    </row>
    <row r="195" spans="11:11">
      <c r="K195" s="103"/>
    </row>
    <row r="196" spans="11:11">
      <c r="K196" s="103"/>
    </row>
    <row r="197" spans="11:11">
      <c r="K197" s="104"/>
    </row>
    <row r="198" spans="11:11">
      <c r="K198" s="103"/>
    </row>
    <row r="199" spans="11:11">
      <c r="K199" s="103"/>
    </row>
    <row r="200" spans="11:11">
      <c r="K200" s="104"/>
    </row>
    <row r="201" spans="11:11">
      <c r="K201" s="103"/>
    </row>
    <row r="202" spans="11:11">
      <c r="K202" s="103"/>
    </row>
    <row r="203" spans="11:11">
      <c r="K203" s="104"/>
    </row>
  </sheetData>
  <mergeCells count="12">
    <mergeCell ref="C167:D167"/>
    <mergeCell ref="C6:D6"/>
    <mergeCell ref="C76:D76"/>
    <mergeCell ref="C79:D79"/>
    <mergeCell ref="C101:D101"/>
    <mergeCell ref="C110:D110"/>
    <mergeCell ref="C116:D116"/>
    <mergeCell ref="C120:D120"/>
    <mergeCell ref="C125:D125"/>
    <mergeCell ref="C132:D132"/>
    <mergeCell ref="C141:D141"/>
    <mergeCell ref="C150:D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8F53-E7F8-4553-A0D2-C43E3A1FE177}">
  <dimension ref="A1:I14"/>
  <sheetViews>
    <sheetView workbookViewId="0">
      <selection activeCell="D7" sqref="D7"/>
    </sheetView>
  </sheetViews>
  <sheetFormatPr defaultRowHeight="15"/>
  <cols>
    <col min="1" max="1" width="51.140625" customWidth="1"/>
    <col min="2" max="2" width="6.85546875" style="5" customWidth="1"/>
    <col min="3" max="3" width="11" style="107" customWidth="1"/>
    <col min="4" max="4" width="11.140625" customWidth="1"/>
    <col min="5" max="5" width="11.42578125" customWidth="1"/>
    <col min="6" max="6" width="12.42578125" customWidth="1"/>
    <col min="7" max="7" width="10.7109375" customWidth="1"/>
    <col min="8" max="8" width="10.5703125" customWidth="1"/>
    <col min="9" max="9" width="11.140625" customWidth="1"/>
    <col min="1025" max="1025" width="10.28515625" customWidth="1"/>
  </cols>
  <sheetData>
    <row r="1" spans="1:9" ht="31.5">
      <c r="A1" s="105" t="s">
        <v>1</v>
      </c>
      <c r="B1" s="106" t="s">
        <v>205</v>
      </c>
    </row>
    <row r="4" spans="1:9" ht="15.75" thickBot="1"/>
    <row r="5" spans="1:9" ht="40.5" thickTop="1" thickBot="1">
      <c r="A5" s="8" t="s">
        <v>2</v>
      </c>
      <c r="B5" s="8" t="s">
        <v>3</v>
      </c>
      <c r="C5" s="9" t="s">
        <v>4</v>
      </c>
      <c r="D5" s="9" t="s">
        <v>5</v>
      </c>
      <c r="E5" s="9" t="s">
        <v>52</v>
      </c>
      <c r="F5" s="9" t="s">
        <v>53</v>
      </c>
      <c r="G5" s="9" t="s">
        <v>8</v>
      </c>
      <c r="H5" s="9" t="s">
        <v>9</v>
      </c>
      <c r="I5" s="9" t="s">
        <v>10</v>
      </c>
    </row>
    <row r="6" spans="1:9" s="5" customFormat="1" ht="16.5" thickTop="1" thickBot="1">
      <c r="A6" s="10" t="s">
        <v>206</v>
      </c>
      <c r="B6" s="11"/>
      <c r="C6" s="52">
        <v>0</v>
      </c>
      <c r="D6" s="12">
        <v>16550</v>
      </c>
      <c r="E6" s="12">
        <v>35050</v>
      </c>
      <c r="F6" s="12">
        <v>9500</v>
      </c>
      <c r="G6" s="12">
        <v>40500</v>
      </c>
      <c r="H6" s="12">
        <v>0</v>
      </c>
      <c r="I6" s="12">
        <v>0</v>
      </c>
    </row>
    <row r="7" spans="1:9" s="5" customFormat="1" ht="16.5" thickTop="1" thickBot="1">
      <c r="A7" s="22" t="s">
        <v>207</v>
      </c>
      <c r="B7" s="17"/>
      <c r="C7" s="108">
        <v>0</v>
      </c>
      <c r="D7" s="18">
        <v>0</v>
      </c>
      <c r="E7" s="18">
        <v>35050</v>
      </c>
      <c r="F7" s="18">
        <v>9500</v>
      </c>
      <c r="G7" s="18">
        <f>SUM(G8:G10)</f>
        <v>40500</v>
      </c>
      <c r="H7" s="18">
        <v>0</v>
      </c>
      <c r="I7" s="18">
        <v>0</v>
      </c>
    </row>
    <row r="8" spans="1:9" ht="16.5" thickTop="1" thickBot="1">
      <c r="A8" s="36" t="s">
        <v>208</v>
      </c>
      <c r="B8" s="20">
        <v>111</v>
      </c>
      <c r="C8" s="63">
        <v>0</v>
      </c>
      <c r="D8" s="21">
        <v>16550</v>
      </c>
      <c r="E8" s="21">
        <v>16550</v>
      </c>
      <c r="F8" s="21">
        <v>9500</v>
      </c>
      <c r="G8" s="21">
        <v>9500</v>
      </c>
      <c r="H8" s="21">
        <v>0</v>
      </c>
      <c r="I8" s="21">
        <v>0</v>
      </c>
    </row>
    <row r="9" spans="1:9" ht="16.5" thickTop="1" thickBot="1">
      <c r="A9" s="36" t="s">
        <v>209</v>
      </c>
      <c r="B9" s="20">
        <v>111</v>
      </c>
      <c r="C9" s="63">
        <v>0</v>
      </c>
      <c r="D9" s="21">
        <v>0</v>
      </c>
      <c r="E9" s="21">
        <v>18500</v>
      </c>
      <c r="F9" s="21">
        <v>0</v>
      </c>
      <c r="G9" s="21">
        <v>18500</v>
      </c>
      <c r="H9" s="21">
        <v>0</v>
      </c>
      <c r="I9" s="21">
        <v>0</v>
      </c>
    </row>
    <row r="10" spans="1:9" ht="16.5" thickTop="1" thickBot="1">
      <c r="A10" s="36" t="s">
        <v>210</v>
      </c>
      <c r="B10" s="20">
        <v>111</v>
      </c>
      <c r="C10" s="63"/>
      <c r="D10" s="21"/>
      <c r="E10" s="21"/>
      <c r="F10" s="21"/>
      <c r="G10" s="21">
        <v>12500</v>
      </c>
      <c r="H10" s="21">
        <v>0</v>
      </c>
      <c r="I10" s="21">
        <v>0</v>
      </c>
    </row>
    <row r="11" spans="1:9" s="5" customFormat="1" ht="16.5" thickTop="1" thickBot="1">
      <c r="A11" s="10" t="s">
        <v>211</v>
      </c>
      <c r="B11" s="11"/>
      <c r="C11" s="5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ht="16.5" thickTop="1" thickBot="1">
      <c r="A12" s="36"/>
      <c r="B12" s="20"/>
      <c r="C12" s="63"/>
      <c r="D12" s="23"/>
      <c r="E12" s="21"/>
      <c r="F12" s="21"/>
      <c r="G12" s="21"/>
      <c r="H12" s="21"/>
      <c r="I12" s="21"/>
    </row>
    <row r="13" spans="1:9" ht="16.5" thickTop="1" thickBot="1">
      <c r="A13" s="19"/>
      <c r="B13" s="20"/>
      <c r="C13" s="83"/>
      <c r="D13" s="23"/>
      <c r="E13" s="23"/>
      <c r="F13" s="23"/>
      <c r="G13" s="23"/>
      <c r="H13" s="23"/>
      <c r="I13" s="23"/>
    </row>
    <row r="14" spans="1:9" ht="15.75" thickTop="1">
      <c r="D1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E15F-BC7B-43B4-A78B-2ED0F765C6C9}">
  <dimension ref="A1:J21"/>
  <sheetViews>
    <sheetView workbookViewId="0">
      <selection activeCell="O17" sqref="O17"/>
    </sheetView>
  </sheetViews>
  <sheetFormatPr defaultRowHeight="15"/>
  <cols>
    <col min="1" max="1" width="8.140625" customWidth="1"/>
    <col min="2" max="2" width="55.5703125" customWidth="1"/>
    <col min="3" max="3" width="5.7109375" style="5" customWidth="1"/>
    <col min="4" max="4" width="10.42578125" customWidth="1"/>
    <col min="5" max="5" width="11" customWidth="1"/>
    <col min="6" max="6" width="9.5703125" customWidth="1"/>
    <col min="7" max="7" width="11" customWidth="1"/>
    <col min="8" max="8" width="9.85546875" customWidth="1"/>
    <col min="9" max="9" width="8.42578125" customWidth="1"/>
    <col min="1024" max="1024" width="12.140625" customWidth="1"/>
    <col min="1025" max="1025" width="10.28515625" customWidth="1"/>
  </cols>
  <sheetData>
    <row r="1" spans="1:10" ht="27.75">
      <c r="A1" s="1" t="s">
        <v>212</v>
      </c>
      <c r="B1" s="3"/>
      <c r="C1" s="4"/>
      <c r="D1" s="5"/>
      <c r="E1" s="6"/>
    </row>
    <row r="2" spans="1:10" ht="15.75" thickBot="1"/>
    <row r="3" spans="1:10" ht="40.5" thickTop="1" thickBot="1">
      <c r="A3" s="8" t="s">
        <v>213</v>
      </c>
      <c r="B3" s="109" t="s">
        <v>74</v>
      </c>
      <c r="C3" s="8" t="s">
        <v>3</v>
      </c>
      <c r="D3" s="9" t="s">
        <v>4</v>
      </c>
      <c r="E3" s="9" t="s">
        <v>5</v>
      </c>
      <c r="F3" s="9" t="s">
        <v>52</v>
      </c>
      <c r="G3" s="9" t="s">
        <v>53</v>
      </c>
      <c r="H3" s="9" t="s">
        <v>8</v>
      </c>
      <c r="I3" s="9" t="s">
        <v>9</v>
      </c>
      <c r="J3" s="9" t="s">
        <v>10</v>
      </c>
    </row>
    <row r="4" spans="1:10" ht="16.5" thickTop="1" thickBot="1">
      <c r="A4" s="110"/>
      <c r="B4" s="111" t="s">
        <v>214</v>
      </c>
      <c r="C4" s="112"/>
      <c r="D4" s="113">
        <v>10805.81</v>
      </c>
      <c r="E4" s="114">
        <v>16550</v>
      </c>
      <c r="F4" s="114">
        <v>35050</v>
      </c>
      <c r="G4" s="115">
        <v>9515.56</v>
      </c>
      <c r="H4" s="115">
        <v>40500</v>
      </c>
      <c r="I4" s="115">
        <v>0</v>
      </c>
      <c r="J4" s="115">
        <v>0</v>
      </c>
    </row>
    <row r="5" spans="1:10" ht="16.5" thickTop="1" thickBot="1">
      <c r="A5" s="91" t="s">
        <v>215</v>
      </c>
      <c r="B5" s="116" t="s">
        <v>216</v>
      </c>
      <c r="C5" s="117"/>
      <c r="D5" s="118">
        <v>0</v>
      </c>
      <c r="E5" s="119">
        <v>9500</v>
      </c>
      <c r="F5" s="119">
        <v>9500</v>
      </c>
      <c r="G5" s="120">
        <v>0</v>
      </c>
      <c r="H5" s="120">
        <v>9500</v>
      </c>
      <c r="I5" s="120">
        <v>0</v>
      </c>
      <c r="J5" s="120">
        <v>0</v>
      </c>
    </row>
    <row r="6" spans="1:10" ht="16.5" thickTop="1" thickBot="1">
      <c r="A6" s="121"/>
      <c r="B6" s="122" t="s">
        <v>217</v>
      </c>
      <c r="C6" s="87"/>
      <c r="D6" s="123">
        <v>0</v>
      </c>
      <c r="E6" s="124">
        <v>0</v>
      </c>
      <c r="F6" s="124">
        <v>0</v>
      </c>
      <c r="G6" s="125">
        <v>0</v>
      </c>
      <c r="H6" s="125">
        <v>0</v>
      </c>
      <c r="I6" s="125">
        <v>0</v>
      </c>
      <c r="J6" s="125">
        <v>0</v>
      </c>
    </row>
    <row r="7" spans="1:10" ht="16.5" thickTop="1" thickBot="1">
      <c r="A7" s="20"/>
      <c r="B7" s="126" t="s">
        <v>218</v>
      </c>
      <c r="C7" s="90">
        <v>41</v>
      </c>
      <c r="D7" s="127">
        <v>0</v>
      </c>
      <c r="E7" s="128">
        <v>0</v>
      </c>
      <c r="F7" s="128">
        <v>0</v>
      </c>
      <c r="G7" s="129">
        <v>0</v>
      </c>
      <c r="H7" s="129">
        <v>0</v>
      </c>
      <c r="I7" s="129">
        <v>0</v>
      </c>
      <c r="J7" s="129">
        <v>0</v>
      </c>
    </row>
    <row r="8" spans="1:10" ht="16.5" thickTop="1" thickBot="1">
      <c r="A8" s="20"/>
      <c r="B8" s="126" t="s">
        <v>218</v>
      </c>
      <c r="C8" s="130">
        <v>111</v>
      </c>
      <c r="D8" s="127">
        <v>0</v>
      </c>
      <c r="E8" s="128">
        <v>9500</v>
      </c>
      <c r="F8" s="128">
        <v>9500</v>
      </c>
      <c r="G8" s="129">
        <v>0</v>
      </c>
      <c r="H8" s="129">
        <v>9500</v>
      </c>
      <c r="I8" s="129">
        <v>0</v>
      </c>
      <c r="J8" s="129">
        <v>0</v>
      </c>
    </row>
    <row r="9" spans="1:10" ht="16.5" thickTop="1" thickBot="1">
      <c r="A9" s="91" t="s">
        <v>170</v>
      </c>
      <c r="B9" s="131" t="s">
        <v>219</v>
      </c>
      <c r="C9" s="117"/>
      <c r="D9" s="118">
        <v>7050</v>
      </c>
      <c r="E9" s="119">
        <v>7050</v>
      </c>
      <c r="F9" s="119">
        <v>7050</v>
      </c>
      <c r="G9" s="120">
        <v>9515.56</v>
      </c>
      <c r="H9" s="120">
        <v>0</v>
      </c>
      <c r="I9" s="120">
        <v>0</v>
      </c>
      <c r="J9" s="120">
        <v>0</v>
      </c>
    </row>
    <row r="10" spans="1:10" ht="16.5" thickTop="1" thickBot="1">
      <c r="A10" s="121"/>
      <c r="B10" s="132"/>
      <c r="C10" s="87"/>
      <c r="D10" s="123">
        <v>0</v>
      </c>
      <c r="E10" s="124">
        <v>0</v>
      </c>
      <c r="F10" s="124">
        <f>SUM(F11:F13)</f>
        <v>7050</v>
      </c>
      <c r="G10" s="125">
        <f>SUM(G11:G13)</f>
        <v>9515.56</v>
      </c>
      <c r="H10" s="125">
        <f>SUM(H12:H13)</f>
        <v>0</v>
      </c>
      <c r="I10" s="125">
        <v>0</v>
      </c>
      <c r="J10" s="125">
        <v>0</v>
      </c>
    </row>
    <row r="11" spans="1:10" ht="16.5" thickTop="1" thickBot="1">
      <c r="A11" s="20"/>
      <c r="B11" s="133" t="s">
        <v>220</v>
      </c>
      <c r="C11" s="90">
        <v>41</v>
      </c>
      <c r="D11" s="127">
        <v>0</v>
      </c>
      <c r="E11" s="128">
        <v>0</v>
      </c>
      <c r="F11" s="128">
        <v>0</v>
      </c>
      <c r="G11" s="129">
        <v>0</v>
      </c>
      <c r="H11" s="129">
        <v>0</v>
      </c>
      <c r="I11" s="129">
        <v>0</v>
      </c>
      <c r="J11" s="129">
        <v>0</v>
      </c>
    </row>
    <row r="12" spans="1:10" ht="16.5" thickTop="1" thickBot="1">
      <c r="A12" s="20"/>
      <c r="B12" s="133" t="s">
        <v>221</v>
      </c>
      <c r="C12" s="90">
        <v>41</v>
      </c>
      <c r="D12" s="127">
        <v>0</v>
      </c>
      <c r="E12" s="128">
        <v>0</v>
      </c>
      <c r="F12" s="128">
        <v>0</v>
      </c>
      <c r="G12" s="129">
        <v>2465.56</v>
      </c>
      <c r="H12" s="129">
        <v>0</v>
      </c>
      <c r="I12" s="129">
        <v>0</v>
      </c>
      <c r="J12" s="129">
        <v>0</v>
      </c>
    </row>
    <row r="13" spans="1:10" ht="16.5" thickTop="1" thickBot="1">
      <c r="A13" s="20"/>
      <c r="B13" s="133" t="s">
        <v>221</v>
      </c>
      <c r="C13" s="130">
        <v>111</v>
      </c>
      <c r="D13" s="127">
        <v>7050</v>
      </c>
      <c r="E13" s="128">
        <v>7050</v>
      </c>
      <c r="F13" s="128">
        <v>7050</v>
      </c>
      <c r="G13" s="129">
        <v>7050</v>
      </c>
      <c r="H13" s="129">
        <v>0</v>
      </c>
      <c r="I13" s="129">
        <v>0</v>
      </c>
      <c r="J13" s="129">
        <v>0</v>
      </c>
    </row>
    <row r="14" spans="1:10" ht="16.5" thickTop="1" thickBot="1">
      <c r="A14" s="11" t="s">
        <v>175</v>
      </c>
      <c r="B14" s="136" t="s">
        <v>176</v>
      </c>
      <c r="C14" s="136"/>
      <c r="D14" s="12">
        <v>3755.81</v>
      </c>
      <c r="E14" s="12">
        <v>0</v>
      </c>
      <c r="F14" s="12">
        <v>0</v>
      </c>
      <c r="G14" s="52">
        <v>0</v>
      </c>
      <c r="H14" s="52">
        <v>0</v>
      </c>
      <c r="I14" s="52">
        <v>0</v>
      </c>
      <c r="J14" s="52">
        <v>0</v>
      </c>
    </row>
    <row r="15" spans="1:10" ht="16.5" thickTop="1" thickBot="1">
      <c r="A15" s="53"/>
      <c r="B15" s="54" t="s">
        <v>222</v>
      </c>
      <c r="C15" s="53"/>
      <c r="D15" s="55">
        <v>3755.81</v>
      </c>
      <c r="E15" s="55">
        <v>0</v>
      </c>
      <c r="F15" s="55">
        <v>0</v>
      </c>
      <c r="G15" s="56">
        <v>0</v>
      </c>
      <c r="H15" s="56">
        <v>0</v>
      </c>
      <c r="I15" s="56">
        <v>0</v>
      </c>
      <c r="J15" s="56">
        <v>0</v>
      </c>
    </row>
    <row r="16" spans="1:10" ht="16.5" thickTop="1" thickBot="1">
      <c r="A16" s="20"/>
      <c r="B16" s="36" t="s">
        <v>223</v>
      </c>
      <c r="C16" s="20">
        <v>41</v>
      </c>
      <c r="D16" s="21">
        <v>3755.81</v>
      </c>
      <c r="E16" s="21">
        <v>0</v>
      </c>
      <c r="F16" s="21">
        <v>0</v>
      </c>
      <c r="G16" s="63">
        <v>0</v>
      </c>
      <c r="H16" s="63">
        <v>0</v>
      </c>
      <c r="I16" s="63">
        <v>0</v>
      </c>
      <c r="J16" s="63">
        <v>0</v>
      </c>
    </row>
    <row r="17" spans="1:10" ht="16.5" thickTop="1" thickBot="1">
      <c r="A17" s="11" t="s">
        <v>185</v>
      </c>
      <c r="B17" s="136" t="s">
        <v>186</v>
      </c>
      <c r="C17" s="136"/>
      <c r="D17" s="12">
        <v>0</v>
      </c>
      <c r="E17" s="12">
        <f>E24+E32</f>
        <v>0</v>
      </c>
      <c r="F17" s="12">
        <v>18500</v>
      </c>
      <c r="G17" s="52">
        <v>0</v>
      </c>
      <c r="H17" s="52">
        <v>31000</v>
      </c>
      <c r="I17" s="52">
        <v>0</v>
      </c>
      <c r="J17" s="52">
        <v>0</v>
      </c>
    </row>
    <row r="18" spans="1:10" ht="16.5" thickTop="1" thickBot="1">
      <c r="A18" s="53"/>
      <c r="B18" s="54" t="s">
        <v>224</v>
      </c>
      <c r="C18" s="53"/>
      <c r="D18" s="55">
        <v>0</v>
      </c>
      <c r="E18" s="55">
        <v>0</v>
      </c>
      <c r="F18" s="55">
        <v>18500</v>
      </c>
      <c r="G18" s="56">
        <v>0</v>
      </c>
      <c r="H18" s="56">
        <v>31000</v>
      </c>
      <c r="I18" s="56">
        <v>0</v>
      </c>
      <c r="J18" s="56">
        <v>0</v>
      </c>
    </row>
    <row r="19" spans="1:10" ht="16.5" thickTop="1" thickBot="1">
      <c r="A19" s="57"/>
      <c r="B19" s="58" t="s">
        <v>225</v>
      </c>
      <c r="C19" s="134">
        <v>111</v>
      </c>
      <c r="D19" s="60">
        <v>0</v>
      </c>
      <c r="E19" s="60">
        <v>0</v>
      </c>
      <c r="F19" s="60">
        <v>18500</v>
      </c>
      <c r="G19" s="61">
        <v>0</v>
      </c>
      <c r="H19" s="61">
        <v>18500</v>
      </c>
      <c r="I19" s="61">
        <v>0</v>
      </c>
      <c r="J19" s="61">
        <v>0</v>
      </c>
    </row>
    <row r="20" spans="1:10" ht="16.5" thickTop="1" thickBot="1">
      <c r="A20" s="57"/>
      <c r="B20" s="62" t="s">
        <v>226</v>
      </c>
      <c r="C20" s="75">
        <v>111</v>
      </c>
      <c r="D20" s="60">
        <v>0</v>
      </c>
      <c r="E20" s="60">
        <v>0</v>
      </c>
      <c r="F20" s="60">
        <v>0</v>
      </c>
      <c r="G20" s="61">
        <v>0</v>
      </c>
      <c r="H20" s="61">
        <v>12500</v>
      </c>
      <c r="I20" s="61">
        <v>0</v>
      </c>
      <c r="J20" s="61">
        <v>0</v>
      </c>
    </row>
    <row r="21" spans="1:10" ht="15.75" thickTop="1"/>
  </sheetData>
  <mergeCells count="2">
    <mergeCell ref="B14:C14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Bežné príjmy</vt:lpstr>
      <vt:lpstr>Bežné výdavky</vt:lpstr>
      <vt:lpstr>Kapitálové príjmy</vt:lpstr>
      <vt:lpstr>Kapitálové výdavky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jsiskova</dc:creator>
  <cp:lastModifiedBy>jsiskova</cp:lastModifiedBy>
  <cp:lastPrinted>2020-12-10T08:38:27Z</cp:lastPrinted>
  <dcterms:created xsi:type="dcterms:W3CDTF">2020-12-10T08:32:43Z</dcterms:created>
  <dcterms:modified xsi:type="dcterms:W3CDTF">2020-12-10T09:24:03Z</dcterms:modified>
</cp:coreProperties>
</file>