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príjmy 2019-2021" sheetId="9" r:id="rId1"/>
    <sheet name="výdavky 2019-2021" sheetId="10" r:id="rId2"/>
  </sheets>
  <calcPr calcId="124519"/>
</workbook>
</file>

<file path=xl/calcChain.xml><?xml version="1.0" encoding="utf-8"?>
<calcChain xmlns="http://schemas.openxmlformats.org/spreadsheetml/2006/main">
  <c r="D6" i="9"/>
  <c r="E6"/>
  <c r="F6"/>
  <c r="F47" s="1"/>
  <c r="G6"/>
  <c r="H6"/>
  <c r="I6"/>
  <c r="C11"/>
  <c r="D11"/>
  <c r="E11"/>
  <c r="F11"/>
  <c r="G11"/>
  <c r="G47" s="1"/>
  <c r="H11"/>
  <c r="I11"/>
  <c r="C15"/>
  <c r="D15"/>
  <c r="D47" s="1"/>
  <c r="E15"/>
  <c r="F15"/>
  <c r="G15"/>
  <c r="H15"/>
  <c r="I15"/>
  <c r="C19"/>
  <c r="C47" s="1"/>
  <c r="D19"/>
  <c r="E19"/>
  <c r="F19"/>
  <c r="G19"/>
  <c r="H19"/>
  <c r="I19"/>
  <c r="C29"/>
  <c r="D29"/>
  <c r="F29"/>
  <c r="G29"/>
  <c r="H29"/>
  <c r="I29"/>
  <c r="C36"/>
  <c r="D36"/>
  <c r="E36"/>
  <c r="F36"/>
  <c r="G36"/>
  <c r="H36"/>
  <c r="H47" s="1"/>
  <c r="I36"/>
  <c r="E47"/>
  <c r="I47"/>
  <c r="D55"/>
  <c r="F55"/>
  <c r="G55"/>
  <c r="H55"/>
  <c r="I55"/>
  <c r="C70"/>
  <c r="D70"/>
  <c r="E70"/>
  <c r="F70"/>
  <c r="G70"/>
  <c r="H70"/>
  <c r="I70"/>
  <c r="D10" i="10"/>
  <c r="I10"/>
  <c r="J10"/>
  <c r="E26"/>
  <c r="F26"/>
  <c r="F10" s="1"/>
  <c r="G26"/>
  <c r="H26"/>
  <c r="H10" s="1"/>
  <c r="D60"/>
  <c r="E60"/>
  <c r="E10" s="1"/>
  <c r="F60"/>
  <c r="G60"/>
  <c r="H60"/>
  <c r="I60"/>
  <c r="J60"/>
  <c r="E79"/>
  <c r="F79"/>
  <c r="G79"/>
  <c r="D85"/>
  <c r="D79" s="1"/>
  <c r="E85"/>
  <c r="D91"/>
  <c r="E91"/>
  <c r="F91"/>
  <c r="G91"/>
  <c r="D110"/>
  <c r="E110"/>
  <c r="F110"/>
  <c r="G110"/>
  <c r="H110"/>
  <c r="I110"/>
  <c r="J110"/>
  <c r="D113"/>
  <c r="E113"/>
  <c r="H113"/>
  <c r="I113"/>
  <c r="J113"/>
  <c r="D116"/>
  <c r="E116"/>
  <c r="F116"/>
  <c r="G116"/>
  <c r="H116"/>
  <c r="I116"/>
  <c r="J116"/>
  <c r="E122"/>
  <c r="F122"/>
  <c r="G122"/>
  <c r="H122"/>
  <c r="I122"/>
  <c r="J122"/>
  <c r="D130"/>
  <c r="F130"/>
  <c r="G130"/>
  <c r="H130"/>
  <c r="I130"/>
  <c r="J130"/>
  <c r="D138"/>
  <c r="E138"/>
  <c r="F138"/>
  <c r="G138"/>
  <c r="H138"/>
  <c r="H157" s="1"/>
  <c r="I138"/>
  <c r="J138"/>
  <c r="D151"/>
  <c r="E151"/>
  <c r="F151"/>
  <c r="G151"/>
  <c r="F154"/>
  <c r="G157"/>
  <c r="I157"/>
  <c r="J157"/>
  <c r="D160"/>
  <c r="E160"/>
  <c r="E169"/>
  <c r="H169"/>
  <c r="I169"/>
  <c r="J169"/>
  <c r="D183"/>
  <c r="E183"/>
  <c r="F183"/>
  <c r="G183"/>
  <c r="H183"/>
  <c r="I183"/>
  <c r="J183"/>
  <c r="D189"/>
  <c r="E189"/>
  <c r="E190" s="1"/>
  <c r="F189"/>
  <c r="G189"/>
  <c r="H189"/>
  <c r="I189"/>
  <c r="J189"/>
  <c r="D190"/>
  <c r="C192"/>
  <c r="C193" s="1"/>
  <c r="C195"/>
  <c r="C196" s="1"/>
  <c r="C198"/>
  <c r="C201"/>
  <c r="C202" s="1"/>
  <c r="C203" s="1"/>
  <c r="C204"/>
  <c r="C194" l="1"/>
</calcChain>
</file>

<file path=xl/sharedStrings.xml><?xml version="1.0" encoding="utf-8"?>
<sst xmlns="http://schemas.openxmlformats.org/spreadsheetml/2006/main" count="338" uniqueCount="217">
  <si>
    <t xml:space="preserve">Bežné príjmy </t>
  </si>
  <si>
    <t>Daňové príjmy - dane z príjmov, dane z majetku</t>
  </si>
  <si>
    <t>111 003</t>
  </si>
  <si>
    <t>Výnos dane z príjmov poukázany územnej samospráve</t>
  </si>
  <si>
    <t>Daň z pozemkov</t>
  </si>
  <si>
    <t>Daň zo stavieb</t>
  </si>
  <si>
    <t>Daňové príjmy - dane za špecifické služby</t>
  </si>
  <si>
    <t>133 001</t>
  </si>
  <si>
    <t>Za psa</t>
  </si>
  <si>
    <t xml:space="preserve"> </t>
  </si>
  <si>
    <t>133 013</t>
  </si>
  <si>
    <t>Za komunálne odpady a drobné stavebné odpady</t>
  </si>
  <si>
    <t>Daň za umiestnenie jadrového zariadenia</t>
  </si>
  <si>
    <t>Nedaňové príjmy - príjmy z podnikania a z vlastníctva majetku</t>
  </si>
  <si>
    <t>Nedaňové príjmy - administratívne poplatky a iné poplatky a platby</t>
  </si>
  <si>
    <t>Administratívne poplatky</t>
  </si>
  <si>
    <t>Za predaj výrobkov,tovarov,služieb</t>
  </si>
  <si>
    <t>Iné nedaňové príjmy</t>
  </si>
  <si>
    <t>Tuzemské bežné granty a transfery</t>
  </si>
  <si>
    <t>BT zo ŠR - odmena skladníkovi CO</t>
  </si>
  <si>
    <t>Bežné príjmy spolu:</t>
  </si>
  <si>
    <t xml:space="preserve">Kapitálové príjmy </t>
  </si>
  <si>
    <t>Kapitálové príjmy</t>
  </si>
  <si>
    <t>Tuzemské kapitálové granty a transfery</t>
  </si>
  <si>
    <t>Kapitálové príjmy spolu:</t>
  </si>
  <si>
    <t>Príjmové finančné operácie</t>
  </si>
  <si>
    <t>Príjmy z ostatných finančných operácií</t>
  </si>
  <si>
    <t>Tuzemské úvery, pôžičky a návratné finančné výpomoci</t>
  </si>
  <si>
    <t>Rozpočtové príjmy spolu</t>
  </si>
  <si>
    <t>Bežné výdavky</t>
  </si>
  <si>
    <t>€</t>
  </si>
  <si>
    <t>01.1.1 Výdavky verejnej správy</t>
  </si>
  <si>
    <t>Mzdy, platy, sl.príjmy a ost.osobné vyrovnania</t>
  </si>
  <si>
    <t>Tarifný plat, osob. plat, základný plat</t>
  </si>
  <si>
    <t>Príplatky</t>
  </si>
  <si>
    <t>Odmeny</t>
  </si>
  <si>
    <t>Poistné a príspevok do poisťovní</t>
  </si>
  <si>
    <t>Poistné do Všeobecnej zdravotnej poisťovne</t>
  </si>
  <si>
    <t>Poistné do ostatných zdravotných poisťovní</t>
  </si>
  <si>
    <t>625 001</t>
  </si>
  <si>
    <t>Na nemocenské poistenie</t>
  </si>
  <si>
    <t>625 002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</si>
  <si>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</si>
  <si>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</si>
  <si>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</si>
  <si>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</si>
  <si>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</si>
  <si>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</si>
  <si>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Tovary a služby</t>
  </si>
  <si>
    <t>z toho</t>
  </si>
  <si>
    <t>631 001</t>
  </si>
  <si>
    <t>Tuzemské</t>
  </si>
  <si>
    <t>Energie</t>
  </si>
  <si>
    <t>632 001 1</t>
  </si>
  <si>
    <t>Vodné, stočné</t>
  </si>
  <si>
    <t>Poštovné služby a telekomunikačné služby</t>
  </si>
  <si>
    <t>Dopravné</t>
  </si>
  <si>
    <t>Výpočtová technika</t>
  </si>
  <si>
    <t>Všeobecný materiál</t>
  </si>
  <si>
    <t>Knihy, časopisy, noviny, učebnice, uč. pomôcky.....</t>
  </si>
  <si>
    <t>Softvér a licencie</t>
  </si>
  <si>
    <t>Reprezentačné</t>
  </si>
  <si>
    <t>Benzín do auta</t>
  </si>
  <si>
    <t>634 001</t>
  </si>
  <si>
    <t>Palivo, mazivá, oleje, špeciálne kvapaliny</t>
  </si>
  <si>
    <t>Servis, údržba, opravy a výdavky s tým spojené</t>
  </si>
  <si>
    <t>Karty, známky, poznámky</t>
  </si>
  <si>
    <t>Prepravné a nájom dopravných prostriedkov</t>
  </si>
  <si>
    <t>635 001</t>
  </si>
  <si>
    <t>Interiérového vybavenia</t>
  </si>
  <si>
    <t>635 002</t>
  </si>
  <si>
    <t>Výpočtovej techniky</t>
  </si>
  <si>
    <t>Budov, objektov alebo ich častí</t>
  </si>
  <si>
    <t>Prevádzkových strojov, prístrojov, zariadení, techniky</t>
  </si>
  <si>
    <t>Služby</t>
  </si>
  <si>
    <t>637 001</t>
  </si>
  <si>
    <t>Školenia, kurzy, semináre, porady, konferencie, symp.</t>
  </si>
  <si>
    <t>Všeobecné služby</t>
  </si>
  <si>
    <t>Špeciálne služby</t>
  </si>
  <si>
    <t>Stravovanie</t>
  </si>
  <si>
    <t>Poistné</t>
  </si>
  <si>
    <t>Odmeny a príspevky</t>
  </si>
  <si>
    <t>Na členské príspevky</t>
  </si>
  <si>
    <t>Bežné transfery ostatným subjektom - OS</t>
  </si>
  <si>
    <t>01.1.2 Finančná a rozpočtová oblasť</t>
  </si>
  <si>
    <t>Poplatky a odvody</t>
  </si>
  <si>
    <t>Telekomunikačne techniky</t>
  </si>
  <si>
    <t>03.2.0 Ochrana pred požiarmi</t>
  </si>
  <si>
    <t>632 001 10</t>
  </si>
  <si>
    <t>632 001 20</t>
  </si>
  <si>
    <t xml:space="preserve">Materiál </t>
  </si>
  <si>
    <t>04.5.1 Cestná doprava</t>
  </si>
  <si>
    <t>05.1.0 Nakladanie s odpadmi</t>
  </si>
  <si>
    <t>Všeobecné služby - odvoz odpadu</t>
  </si>
  <si>
    <t>06.4.0 Verejné osvetlenie</t>
  </si>
  <si>
    <t>632 001</t>
  </si>
  <si>
    <t>Kultúrne služby</t>
  </si>
  <si>
    <t>08.4.0 Náboženské a iné spoločenské služby</t>
  </si>
  <si>
    <t>Palivá ako zdroj energie</t>
  </si>
  <si>
    <t>08.6.0 Rekreácia, kultúra a náboženstvo inde neklasifikované</t>
  </si>
  <si>
    <t xml:space="preserve">09.6.0.1 </t>
  </si>
  <si>
    <t>10 Sociálne zabezpečenie</t>
  </si>
  <si>
    <t>10.2.0.2</t>
  </si>
  <si>
    <t>Na dávku v hmotnej núdzi a príspevky k dávke</t>
  </si>
  <si>
    <t>Bežné výdavky spolu:</t>
  </si>
  <si>
    <t>Kapitálové výdavky</t>
  </si>
  <si>
    <t>Kapitálové výdavky spolu:</t>
  </si>
  <si>
    <t xml:space="preserve">Výdavkové finančné operácie </t>
  </si>
  <si>
    <t>Sumarizácia</t>
  </si>
  <si>
    <t>Bežné výdavky spolu</t>
  </si>
  <si>
    <t>Kapitálové výdavky spolu</t>
  </si>
  <si>
    <t>Výdavkové finančné operácie</t>
  </si>
  <si>
    <t>Rozpočtové výdavky spolu</t>
  </si>
  <si>
    <t>Vlastné príjmy RO s právnou subjektivitou</t>
  </si>
  <si>
    <t>Hospodárenie celkom</t>
  </si>
  <si>
    <t>12 rokov</t>
  </si>
  <si>
    <t>Rok</t>
  </si>
  <si>
    <t>úrok - mesačný</t>
  </si>
  <si>
    <t>úrok - ročný</t>
  </si>
  <si>
    <t>istina - mesačná</t>
  </si>
  <si>
    <t>istina - ročná</t>
  </si>
  <si>
    <t>Úver na 12 rokov 15 mil. Sk  - cesty,chodníky</t>
  </si>
  <si>
    <t>ANUITA</t>
  </si>
  <si>
    <t>ROK</t>
  </si>
  <si>
    <t>Úrok</t>
  </si>
  <si>
    <t>istina</t>
  </si>
  <si>
    <t>Príjmy z prenajatých pozemkov</t>
  </si>
  <si>
    <t>Príjmy z prenajatých priestorov</t>
  </si>
  <si>
    <t>Návrh</t>
  </si>
  <si>
    <t>Skutočnosť</t>
  </si>
  <si>
    <t>Schválený</t>
  </si>
  <si>
    <t>rok</t>
  </si>
  <si>
    <t>rozpočet</t>
  </si>
  <si>
    <t>Daň z bytov</t>
  </si>
  <si>
    <t>Z pranajatých stroj.,prístroj.,zariadení, techniky a náradia</t>
  </si>
  <si>
    <t>Za porušenie predpisov</t>
  </si>
  <si>
    <t>Za prebytočný hnuteľný majetok</t>
  </si>
  <si>
    <t xml:space="preserve">Nedaňové príjmy - úroky z tuzem. Úver., pôžičiek,návr. fin. výpomocí vklad. </t>
  </si>
  <si>
    <t>Úroky z tuzem. Úver., pôžičiek,návrat. Finan.výpomocí, vkladov</t>
  </si>
  <si>
    <t>Od ostatných neziskových právnických osôb</t>
  </si>
  <si>
    <t>Od fyzickej osoby</t>
  </si>
  <si>
    <t>292 019</t>
  </si>
  <si>
    <t>Z refundácie ( zdroj 111 )</t>
  </si>
  <si>
    <t>Zo štátneho rozpočtu</t>
  </si>
  <si>
    <t>Cestovné náhrady-tuzemské</t>
  </si>
  <si>
    <t xml:space="preserve">Poštovné služby a telekomunikačné služby </t>
  </si>
  <si>
    <t>Stravovanie ( stravné lístky )</t>
  </si>
  <si>
    <t>Odmeny zamestnancov mimo prac.pomeru</t>
  </si>
  <si>
    <t>Reprezentačné výdavky</t>
  </si>
  <si>
    <t>Transfery v rámci VS - rozpočtovej organizácii</t>
  </si>
  <si>
    <t>r.2016</t>
  </si>
  <si>
    <t>r.2017</t>
  </si>
  <si>
    <t>r.2018</t>
  </si>
  <si>
    <t>r.2019</t>
  </si>
  <si>
    <t>Mzdy, platy</t>
  </si>
  <si>
    <t>01.3.1</t>
  </si>
  <si>
    <t>Jednotlivcovi</t>
  </si>
  <si>
    <t>06.2.0. Rozvoj obcí</t>
  </si>
  <si>
    <t>08.1.0</t>
  </si>
  <si>
    <t>Rekreačné a športové služby</t>
  </si>
  <si>
    <t>Realizácia nových stavieb (detské ihrisko )</t>
  </si>
  <si>
    <t>08.2.0</t>
  </si>
  <si>
    <t>Servis,údržba,opravy a výdavky s tým spojené</t>
  </si>
  <si>
    <t>Stravovanie (príspevok do školskej jedálne )</t>
  </si>
  <si>
    <t>Vypracovala:  Jarmila Šišková</t>
  </si>
  <si>
    <t>Očakávaná</t>
  </si>
  <si>
    <t>skutočnosť</t>
  </si>
  <si>
    <t>Za predaj výrobkov,tovarov,služieb Zdroj 132</t>
  </si>
  <si>
    <t>Iné</t>
  </si>
  <si>
    <t>Dotácia od DPO</t>
  </si>
  <si>
    <t>BT zo ŠR - stav.úrad CD a PK</t>
  </si>
  <si>
    <t>BT zo ŠR - ŽP</t>
  </si>
  <si>
    <t>BT zo ŠR - Hlásenie pobytu, register obyv., register adries</t>
  </si>
  <si>
    <t>BT zo ŠR - UPSVR (zdroj 111 )</t>
  </si>
  <si>
    <t xml:space="preserve">Voľby </t>
  </si>
  <si>
    <t>BT zo ŠR - UPSVR (zdroj 1162 )</t>
  </si>
  <si>
    <t>Z rozpočtu VÚC</t>
  </si>
  <si>
    <t xml:space="preserve">Očkávaná </t>
  </si>
  <si>
    <t>skutočnoť</t>
  </si>
  <si>
    <t>Prev.stroje, prístroje,zariadenia,technika</t>
  </si>
  <si>
    <t>Špec.stroje, prístroje,zariadenia, technika, náradie</t>
  </si>
  <si>
    <t>Konkurzy a súťaže</t>
  </si>
  <si>
    <t>Vratky</t>
  </si>
  <si>
    <t>r.2020</t>
  </si>
  <si>
    <t>01.6.0   Voľby</t>
  </si>
  <si>
    <t>Všeobecný materiál zdroj 71)</t>
  </si>
  <si>
    <t>Všeobecný materiál zdroj 41)</t>
  </si>
  <si>
    <t>Vodné,stočné</t>
  </si>
  <si>
    <t>Rozpočet na rok 2018 schválilo Obecné zastupiteľstvo na svojom zasadnutí dňa :</t>
  </si>
  <si>
    <t>Rozpočet na rok 2019 - 2021</t>
  </si>
  <si>
    <t>Z vkladov</t>
  </si>
  <si>
    <t xml:space="preserve">Z vratiek </t>
  </si>
  <si>
    <t>Z dobropisov</t>
  </si>
  <si>
    <t>Zo ŠR - prenesený výkon štátnej správy ŽP,REGOB,RA,CD a PK, CO</t>
  </si>
  <si>
    <t>Vyvesené dňa : 26.11.2018</t>
  </si>
  <si>
    <t>Telekomunikačná technika</t>
  </si>
  <si>
    <t>Karty, známky, poplatky</t>
  </si>
  <si>
    <t>Rutinná a štandart.údržba - opravy budov, objektov</t>
  </si>
  <si>
    <t>Pokuty a penále</t>
  </si>
  <si>
    <t>Transfery cirkvi</t>
  </si>
  <si>
    <t>r.2021</t>
  </si>
  <si>
    <t>Všeobecné personálne služby</t>
  </si>
  <si>
    <t>Finančné zúčtovanie</t>
  </si>
  <si>
    <t>Konkurzy a súťaže (111)</t>
  </si>
  <si>
    <t>Konkurzy a súťaže(41)</t>
  </si>
  <si>
    <t>Rutinná a štandartná údržba budov, objektov</t>
  </si>
  <si>
    <t>Konkurzy a súťaže (41)</t>
  </si>
  <si>
    <t>Rutinná a štandartná údržba</t>
  </si>
  <si>
    <t>710  Obstaranie kapitálových aktív</t>
  </si>
  <si>
    <t>Projektová dokumentácia verejné osvetlenie (41)</t>
  </si>
  <si>
    <t>rekonštrukcia a modernizácia verej.osvetlenia (41)</t>
  </si>
  <si>
    <t>Realizácia nových stavieb (detské ihrisko ) 41</t>
  </si>
  <si>
    <t>Rekonštrukcia a modernizácia verej.osvetlenia (111)</t>
  </si>
  <si>
    <t>rekonštrukcia a modernizácia obecného rozhlasu (41)</t>
  </si>
  <si>
    <t>r.20156</t>
  </si>
  <si>
    <t>Vyvesené dňa : 28.11.2018</t>
  </si>
  <si>
    <t>V Svrbiciach, dňa : 28.11.2018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</si>
</sst>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#,##0.00&quot; Sk&quot;;[Red]\-#,##0.00&quot; Sk&quot;"/>
  </numFmts>
  <fonts count="26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2">
    <xf numFmtId="0" fontId="0" fillId="0" borderId="0"/>
    <xf numFmtId="4" fontId="25" fillId="0" borderId="0" applyFill="0" applyBorder="0" applyAlignment="0" applyProtection="0"/>
  </cellStyleXfs>
  <cellXfs count="431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4" fillId="0" borderId="0" xfId="0" applyNumberFormat="1" applyFont="1" applyFill="1" applyBorder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3" borderId="12" xfId="0" applyFont="1" applyFill="1" applyBorder="1"/>
    <xf numFmtId="0" fontId="3" fillId="0" borderId="12" xfId="0" applyFont="1" applyFill="1" applyBorder="1"/>
    <xf numFmtId="0" fontId="6" fillId="0" borderId="0" xfId="0" applyFont="1" applyFill="1"/>
    <xf numFmtId="0" fontId="4" fillId="3" borderId="12" xfId="0" applyFont="1" applyFill="1" applyBorder="1"/>
    <xf numFmtId="3" fontId="7" fillId="0" borderId="10" xfId="0" applyNumberFormat="1" applyFont="1" applyFill="1" applyBorder="1"/>
    <xf numFmtId="0" fontId="5" fillId="0" borderId="0" xfId="0" applyFont="1" applyFill="1" applyAlignment="1">
      <alignment horizontal="left"/>
    </xf>
    <xf numFmtId="3" fontId="8" fillId="3" borderId="10" xfId="0" applyNumberFormat="1" applyFont="1" applyFill="1" applyBorder="1"/>
    <xf numFmtId="0" fontId="5" fillId="0" borderId="0" xfId="0" applyFont="1" applyFill="1"/>
    <xf numFmtId="0" fontId="4" fillId="3" borderId="9" xfId="0" applyFont="1" applyFill="1" applyBorder="1"/>
    <xf numFmtId="0" fontId="3" fillId="0" borderId="16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3" fillId="4" borderId="18" xfId="0" applyFont="1" applyFill="1" applyBorder="1"/>
    <xf numFmtId="0" fontId="4" fillId="0" borderId="0" xfId="0" applyFont="1" applyFill="1" applyBorder="1"/>
    <xf numFmtId="0" fontId="3" fillId="2" borderId="22" xfId="0" applyFont="1" applyFill="1" applyBorder="1" applyAlignment="1">
      <alignment horizontal="center" wrapText="1"/>
    </xf>
    <xf numFmtId="0" fontId="3" fillId="4" borderId="12" xfId="0" applyFont="1" applyFill="1" applyBorder="1"/>
    <xf numFmtId="0" fontId="0" fillId="5" borderId="12" xfId="0" applyFont="1" applyFill="1" applyBorder="1"/>
    <xf numFmtId="0" fontId="0" fillId="5" borderId="24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11" fillId="0" borderId="2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25" xfId="0" applyFont="1" applyFill="1" applyBorder="1"/>
    <xf numFmtId="0" fontId="15" fillId="0" borderId="4" xfId="0" applyFont="1" applyFill="1" applyBorder="1"/>
    <xf numFmtId="0" fontId="11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3" xfId="0" applyFont="1" applyFill="1" applyBorder="1"/>
    <xf numFmtId="0" fontId="7" fillId="0" borderId="0" xfId="0" applyFont="1" applyFill="1" applyBorder="1"/>
    <xf numFmtId="0" fontId="7" fillId="0" borderId="26" xfId="0" applyFont="1" applyFill="1" applyBorder="1"/>
    <xf numFmtId="0" fontId="9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wrapText="1"/>
    </xf>
    <xf numFmtId="0" fontId="7" fillId="0" borderId="10" xfId="0" applyFont="1" applyFill="1" applyBorder="1" applyAlignment="1">
      <alignment horizontal="right"/>
    </xf>
    <xf numFmtId="164" fontId="8" fillId="3" borderId="11" xfId="0" applyNumberFormat="1" applyFont="1" applyFill="1" applyBorder="1"/>
    <xf numFmtId="0" fontId="8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wrapText="1"/>
    </xf>
    <xf numFmtId="3" fontId="9" fillId="3" borderId="10" xfId="0" applyNumberFormat="1" applyFont="1" applyFill="1" applyBorder="1"/>
    <xf numFmtId="164" fontId="8" fillId="0" borderId="11" xfId="0" applyNumberFormat="1" applyFont="1" applyFill="1" applyBorder="1"/>
    <xf numFmtId="0" fontId="8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wrapText="1"/>
    </xf>
    <xf numFmtId="3" fontId="8" fillId="0" borderId="1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Fill="1" applyBorder="1" applyAlignment="1">
      <alignment horizontal="left"/>
    </xf>
    <xf numFmtId="0" fontId="14" fillId="0" borderId="11" xfId="0" applyFont="1" applyFill="1" applyBorder="1"/>
    <xf numFmtId="3" fontId="8" fillId="0" borderId="12" xfId="0" applyNumberFormat="1" applyFont="1" applyFill="1" applyBorder="1" applyAlignment="1">
      <alignment horizontal="left"/>
    </xf>
    <xf numFmtId="0" fontId="14" fillId="0" borderId="0" xfId="0" applyFont="1" applyFill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Fill="1"/>
    <xf numFmtId="3" fontId="14" fillId="0" borderId="12" xfId="0" applyNumberFormat="1" applyFont="1" applyFill="1" applyBorder="1" applyAlignment="1">
      <alignment horizontal="left"/>
    </xf>
    <xf numFmtId="0" fontId="14" fillId="0" borderId="12" xfId="0" applyFont="1" applyFill="1" applyBorder="1"/>
    <xf numFmtId="0" fontId="14" fillId="0" borderId="12" xfId="0" applyFont="1" applyFill="1" applyBorder="1" applyAlignment="1">
      <alignment wrapText="1"/>
    </xf>
    <xf numFmtId="0" fontId="7" fillId="0" borderId="10" xfId="0" applyFont="1" applyFill="1" applyBorder="1"/>
    <xf numFmtId="0" fontId="7" fillId="0" borderId="12" xfId="0" applyFont="1" applyFill="1" applyBorder="1"/>
    <xf numFmtId="0" fontId="16" fillId="3" borderId="11" xfId="0" applyFont="1" applyFill="1" applyBorder="1"/>
    <xf numFmtId="3" fontId="17" fillId="3" borderId="12" xfId="0" applyNumberFormat="1" applyFont="1" applyFill="1" applyBorder="1" applyAlignment="1">
      <alignment horizontal="left"/>
    </xf>
    <xf numFmtId="0" fontId="17" fillId="3" borderId="12" xfId="0" applyFont="1" applyFill="1" applyBorder="1" applyAlignment="1">
      <alignment wrapText="1"/>
    </xf>
    <xf numFmtId="3" fontId="17" fillId="3" borderId="10" xfId="0" applyNumberFormat="1" applyFont="1" applyFill="1" applyBorder="1"/>
    <xf numFmtId="3" fontId="7" fillId="0" borderId="12" xfId="0" applyNumberFormat="1" applyFont="1" applyFill="1" applyBorder="1"/>
    <xf numFmtId="0" fontId="8" fillId="3" borderId="11" xfId="0" applyFont="1" applyFill="1" applyBorder="1"/>
    <xf numFmtId="3" fontId="9" fillId="0" borderId="10" xfId="0" applyNumberFormat="1" applyFont="1" applyFill="1" applyBorder="1"/>
    <xf numFmtId="0" fontId="8" fillId="0" borderId="10" xfId="0" applyFont="1" applyFill="1" applyBorder="1"/>
    <xf numFmtId="0" fontId="9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9" fillId="3" borderId="12" xfId="0" applyFont="1" applyFill="1" applyBorder="1" applyAlignment="1">
      <alignment wrapText="1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wrapText="1"/>
    </xf>
    <xf numFmtId="3" fontId="9" fillId="0" borderId="12" xfId="0" applyNumberFormat="1" applyFont="1" applyFill="1" applyBorder="1" applyAlignment="1">
      <alignment horizontal="left"/>
    </xf>
    <xf numFmtId="1" fontId="7" fillId="0" borderId="10" xfId="0" applyNumberFormat="1" applyFont="1" applyFill="1" applyBorder="1"/>
    <xf numFmtId="0" fontId="8" fillId="3" borderId="30" xfId="0" applyFont="1" applyFill="1" applyBorder="1"/>
    <xf numFmtId="0" fontId="7" fillId="3" borderId="31" xfId="0" applyFont="1" applyFill="1" applyBorder="1" applyAlignment="1">
      <alignment horizontal="left"/>
    </xf>
    <xf numFmtId="49" fontId="8" fillId="0" borderId="11" xfId="0" applyNumberFormat="1" applyFont="1" applyFill="1" applyBorder="1"/>
    <xf numFmtId="49" fontId="7" fillId="0" borderId="11" xfId="0" applyNumberFormat="1" applyFont="1" applyFill="1" applyBorder="1"/>
    <xf numFmtId="0" fontId="18" fillId="4" borderId="4" xfId="0" applyFont="1" applyFill="1" applyBorder="1"/>
    <xf numFmtId="0" fontId="19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32" xfId="0" applyNumberFormat="1" applyFont="1" applyFill="1" applyBorder="1"/>
    <xf numFmtId="0" fontId="18" fillId="0" borderId="2" xfId="0" applyFont="1" applyFill="1" applyBorder="1"/>
    <xf numFmtId="0" fontId="1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3" fontId="2" fillId="0" borderId="3" xfId="0" applyNumberFormat="1" applyFont="1" applyFill="1" applyBorder="1"/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164" fontId="7" fillId="0" borderId="23" xfId="0" applyNumberFormat="1" applyFont="1" applyFill="1" applyBorder="1"/>
    <xf numFmtId="3" fontId="7" fillId="0" borderId="24" xfId="0" applyNumberFormat="1" applyFont="1" applyFill="1" applyBorder="1" applyAlignment="1">
      <alignment horizontal="left"/>
    </xf>
    <xf numFmtId="0" fontId="7" fillId="0" borderId="24" xfId="0" applyFont="1" applyFill="1" applyBorder="1" applyAlignment="1">
      <alignment wrapText="1"/>
    </xf>
    <xf numFmtId="3" fontId="7" fillId="0" borderId="14" xfId="0" applyNumberFormat="1" applyFont="1" applyFill="1" applyBorder="1"/>
    <xf numFmtId="164" fontId="7" fillId="0" borderId="2" xfId="0" applyNumberFormat="1" applyFont="1" applyFill="1" applyBorder="1"/>
    <xf numFmtId="0" fontId="9" fillId="4" borderId="1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vertical="center" wrapText="1"/>
    </xf>
    <xf numFmtId="3" fontId="9" fillId="4" borderId="19" xfId="0" applyNumberFormat="1" applyFont="1" applyFill="1" applyBorder="1"/>
    <xf numFmtId="164" fontId="9" fillId="0" borderId="11" xfId="0" applyNumberFormat="1" applyFont="1" applyFill="1" applyBorder="1"/>
    <xf numFmtId="3" fontId="18" fillId="0" borderId="10" xfId="0" applyNumberFormat="1" applyFont="1" applyFill="1" applyBorder="1"/>
    <xf numFmtId="3" fontId="20" fillId="0" borderId="10" xfId="0" applyNumberFormat="1" applyFont="1" applyFill="1" applyBorder="1"/>
    <xf numFmtId="0" fontId="9" fillId="4" borderId="17" xfId="0" applyFont="1" applyFill="1" applyBorder="1"/>
    <xf numFmtId="0" fontId="7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wrapText="1"/>
    </xf>
    <xf numFmtId="3" fontId="19" fillId="0" borderId="0" xfId="0" applyNumberFormat="1" applyFont="1" applyFill="1" applyBorder="1" applyAlignment="1">
      <alignment horizontal="left"/>
    </xf>
    <xf numFmtId="0" fontId="12" fillId="2" borderId="21" xfId="0" applyFont="1" applyFill="1" applyBorder="1"/>
    <xf numFmtId="0" fontId="7" fillId="2" borderId="22" xfId="0" applyFont="1" applyFill="1" applyBorder="1" applyAlignment="1">
      <alignment horizontal="left"/>
    </xf>
    <xf numFmtId="0" fontId="7" fillId="2" borderId="22" xfId="0" applyFont="1" applyFill="1" applyBorder="1" applyAlignment="1">
      <alignment wrapText="1"/>
    </xf>
    <xf numFmtId="0" fontId="21" fillId="0" borderId="11" xfId="0" applyFont="1" applyFill="1" applyBorder="1"/>
    <xf numFmtId="0" fontId="21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wrapText="1"/>
    </xf>
    <xf numFmtId="3" fontId="21" fillId="0" borderId="10" xfId="0" applyNumberFormat="1" applyFont="1" applyFill="1" applyBorder="1"/>
    <xf numFmtId="0" fontId="22" fillId="5" borderId="11" xfId="0" applyFont="1" applyFill="1" applyBorder="1"/>
    <xf numFmtId="0" fontId="22" fillId="5" borderId="12" xfId="0" applyFont="1" applyFill="1" applyBorder="1" applyAlignment="1">
      <alignment horizontal="left"/>
    </xf>
    <xf numFmtId="0" fontId="22" fillId="5" borderId="12" xfId="0" applyFont="1" applyFill="1" applyBorder="1" applyAlignment="1">
      <alignment wrapText="1"/>
    </xf>
    <xf numFmtId="3" fontId="7" fillId="0" borderId="13" xfId="0" applyNumberFormat="1" applyFont="1" applyFill="1" applyBorder="1"/>
    <xf numFmtId="0" fontId="21" fillId="0" borderId="23" xfId="0" applyFont="1" applyFill="1" applyBorder="1"/>
    <xf numFmtId="0" fontId="21" fillId="0" borderId="24" xfId="0" applyFont="1" applyFill="1" applyBorder="1" applyAlignment="1">
      <alignment horizontal="left"/>
    </xf>
    <xf numFmtId="0" fontId="21" fillId="0" borderId="24" xfId="0" applyFont="1" applyFill="1" applyBorder="1" applyAlignment="1">
      <alignment wrapText="1"/>
    </xf>
    <xf numFmtId="0" fontId="22" fillId="5" borderId="17" xfId="0" applyFont="1" applyFill="1" applyBorder="1"/>
    <xf numFmtId="0" fontId="22" fillId="5" borderId="18" xfId="0" applyFont="1" applyFill="1" applyBorder="1" applyAlignment="1">
      <alignment horizontal="left"/>
    </xf>
    <xf numFmtId="0" fontId="22" fillId="5" borderId="18" xfId="0" applyFont="1" applyFill="1" applyBorder="1" applyAlignment="1">
      <alignment wrapText="1"/>
    </xf>
    <xf numFmtId="3" fontId="10" fillId="5" borderId="19" xfId="0" applyNumberFormat="1" applyFont="1" applyFill="1" applyBorder="1"/>
    <xf numFmtId="0" fontId="12" fillId="2" borderId="33" xfId="0" applyFont="1" applyFill="1" applyBorder="1"/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wrapText="1"/>
    </xf>
    <xf numFmtId="165" fontId="19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>
      <alignment wrapText="1"/>
    </xf>
    <xf numFmtId="4" fontId="7" fillId="0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34" xfId="0" applyFont="1" applyFill="1" applyBorder="1"/>
    <xf numFmtId="0" fontId="7" fillId="0" borderId="35" xfId="0" applyFont="1" applyFill="1" applyBorder="1"/>
    <xf numFmtId="0" fontId="7" fillId="0" borderId="36" xfId="0" applyFont="1" applyFill="1" applyBorder="1"/>
    <xf numFmtId="4" fontId="23" fillId="0" borderId="37" xfId="1" applyNumberFormat="1" applyFont="1" applyFill="1" applyBorder="1" applyAlignment="1" applyProtection="1"/>
    <xf numFmtId="4" fontId="23" fillId="0" borderId="37" xfId="0" applyNumberFormat="1" applyFont="1" applyFill="1" applyBorder="1"/>
    <xf numFmtId="0" fontId="7" fillId="0" borderId="38" xfId="0" applyFont="1" applyFill="1" applyBorder="1"/>
    <xf numFmtId="4" fontId="23" fillId="0" borderId="39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24" fillId="0" borderId="40" xfId="0" applyFont="1" applyFill="1" applyBorder="1" applyAlignment="1">
      <alignment horizontal="center"/>
    </xf>
    <xf numFmtId="0" fontId="3" fillId="0" borderId="31" xfId="0" applyFont="1" applyFill="1" applyBorder="1"/>
    <xf numFmtId="3" fontId="9" fillId="3" borderId="31" xfId="0" applyNumberFormat="1" applyFont="1" applyFill="1" applyBorder="1"/>
    <xf numFmtId="3" fontId="3" fillId="0" borderId="40" xfId="0" applyNumberFormat="1" applyFont="1" applyFill="1" applyBorder="1"/>
    <xf numFmtId="0" fontId="7" fillId="0" borderId="40" xfId="0" applyFont="1" applyFill="1" applyBorder="1"/>
    <xf numFmtId="3" fontId="7" fillId="0" borderId="40" xfId="0" applyNumberFormat="1" applyFont="1" applyFill="1" applyBorder="1"/>
    <xf numFmtId="3" fontId="4" fillId="3" borderId="40" xfId="0" applyNumberFormat="1" applyFont="1" applyFill="1" applyBorder="1"/>
    <xf numFmtId="0" fontId="3" fillId="0" borderId="40" xfId="0" applyFont="1" applyFill="1" applyBorder="1"/>
    <xf numFmtId="0" fontId="4" fillId="3" borderId="40" xfId="0" applyFont="1" applyFill="1" applyBorder="1"/>
    <xf numFmtId="3" fontId="8" fillId="3" borderId="15" xfId="0" applyNumberFormat="1" applyFont="1" applyFill="1" applyBorder="1"/>
    <xf numFmtId="0" fontId="9" fillId="3" borderId="40" xfId="0" applyFont="1" applyFill="1" applyBorder="1"/>
    <xf numFmtId="3" fontId="9" fillId="3" borderId="40" xfId="0" applyNumberFormat="1" applyFont="1" applyFill="1" applyBorder="1"/>
    <xf numFmtId="0" fontId="7" fillId="0" borderId="15" xfId="0" applyFont="1" applyFill="1" applyBorder="1"/>
    <xf numFmtId="3" fontId="4" fillId="4" borderId="41" xfId="0" applyNumberFormat="1" applyFont="1" applyFill="1" applyBorder="1"/>
    <xf numFmtId="0" fontId="9" fillId="2" borderId="45" xfId="0" applyFont="1" applyFill="1" applyBorder="1" applyAlignment="1">
      <alignment horizontal="center" wrapText="1"/>
    </xf>
    <xf numFmtId="0" fontId="3" fillId="3" borderId="40" xfId="0" applyFont="1" applyFill="1" applyBorder="1"/>
    <xf numFmtId="0" fontId="7" fillId="0" borderId="9" xfId="0" applyFont="1" applyFill="1" applyBorder="1"/>
    <xf numFmtId="3" fontId="9" fillId="0" borderId="40" xfId="0" applyNumberFormat="1" applyFont="1" applyFill="1" applyBorder="1"/>
    <xf numFmtId="0" fontId="9" fillId="4" borderId="41" xfId="0" applyFont="1" applyFill="1" applyBorder="1"/>
    <xf numFmtId="3" fontId="9" fillId="4" borderId="41" xfId="0" applyNumberFormat="1" applyFont="1" applyFill="1" applyBorder="1"/>
    <xf numFmtId="0" fontId="9" fillId="2" borderId="28" xfId="0" applyFont="1" applyFill="1" applyBorder="1" applyAlignment="1">
      <alignment horizontal="center" wrapText="1"/>
    </xf>
    <xf numFmtId="3" fontId="9" fillId="2" borderId="28" xfId="0" applyNumberFormat="1" applyFont="1" applyFill="1" applyBorder="1" applyAlignment="1">
      <alignment horizontal="center" wrapText="1"/>
    </xf>
    <xf numFmtId="3" fontId="7" fillId="0" borderId="15" xfId="0" applyNumberFormat="1" applyFont="1" applyFill="1" applyBorder="1"/>
    <xf numFmtId="3" fontId="3" fillId="3" borderId="40" xfId="0" applyNumberFormat="1" applyFont="1" applyFill="1" applyBorder="1"/>
    <xf numFmtId="3" fontId="9" fillId="4" borderId="40" xfId="0" applyNumberFormat="1" applyFont="1" applyFill="1" applyBorder="1"/>
    <xf numFmtId="0" fontId="3" fillId="4" borderId="40" xfId="0" applyFont="1" applyFill="1" applyBorder="1"/>
    <xf numFmtId="3" fontId="2" fillId="5" borderId="40" xfId="0" applyNumberFormat="1" applyFont="1" applyFill="1" applyBorder="1"/>
    <xf numFmtId="3" fontId="0" fillId="5" borderId="40" xfId="0" applyNumberFormat="1" applyFont="1" applyFill="1" applyBorder="1"/>
    <xf numFmtId="0" fontId="12" fillId="0" borderId="21" xfId="0" applyFont="1" applyFill="1" applyBorder="1"/>
    <xf numFmtId="0" fontId="14" fillId="0" borderId="46" xfId="0" applyFont="1" applyFill="1" applyBorder="1"/>
    <xf numFmtId="0" fontId="7" fillId="0" borderId="40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right"/>
    </xf>
    <xf numFmtId="3" fontId="8" fillId="3" borderId="40" xfId="0" applyNumberFormat="1" applyFont="1" applyFill="1" applyBorder="1" applyAlignment="1">
      <alignment wrapText="1"/>
    </xf>
    <xf numFmtId="3" fontId="9" fillId="3" borderId="40" xfId="0" applyNumberFormat="1" applyFont="1" applyFill="1" applyBorder="1" applyAlignment="1">
      <alignment wrapText="1"/>
    </xf>
    <xf numFmtId="3" fontId="9" fillId="3" borderId="15" xfId="0" applyNumberFormat="1" applyFont="1" applyFill="1" applyBorder="1"/>
    <xf numFmtId="3" fontId="8" fillId="0" borderId="40" xfId="0" applyNumberFormat="1" applyFont="1" applyFill="1" applyBorder="1" applyAlignment="1">
      <alignment wrapText="1"/>
    </xf>
    <xf numFmtId="3" fontId="8" fillId="0" borderId="15" xfId="0" applyNumberFormat="1" applyFont="1" applyFill="1" applyBorder="1"/>
    <xf numFmtId="3" fontId="7" fillId="0" borderId="40" xfId="0" applyNumberFormat="1" applyFont="1" applyFill="1" applyBorder="1" applyAlignment="1">
      <alignment wrapText="1"/>
    </xf>
    <xf numFmtId="3" fontId="8" fillId="0" borderId="40" xfId="0" applyNumberFormat="1" applyFont="1" applyFill="1" applyBorder="1"/>
    <xf numFmtId="3" fontId="14" fillId="0" borderId="40" xfId="0" applyNumberFormat="1" applyFont="1" applyFill="1" applyBorder="1"/>
    <xf numFmtId="0" fontId="9" fillId="0" borderId="12" xfId="0" applyFont="1" applyFill="1" applyBorder="1" applyAlignment="1">
      <alignment wrapText="1"/>
    </xf>
    <xf numFmtId="3" fontId="9" fillId="0" borderId="40" xfId="0" applyNumberFormat="1" applyFont="1" applyFill="1" applyBorder="1" applyAlignment="1">
      <alignment wrapText="1"/>
    </xf>
    <xf numFmtId="0" fontId="7" fillId="6" borderId="11" xfId="0" applyFont="1" applyFill="1" applyBorder="1"/>
    <xf numFmtId="3" fontId="9" fillId="6" borderId="12" xfId="0" applyNumberFormat="1" applyFont="1" applyFill="1" applyBorder="1" applyAlignment="1">
      <alignment horizontal="left"/>
    </xf>
    <xf numFmtId="0" fontId="9" fillId="6" borderId="12" xfId="0" applyFont="1" applyFill="1" applyBorder="1" applyAlignment="1">
      <alignment wrapText="1"/>
    </xf>
    <xf numFmtId="3" fontId="9" fillId="6" borderId="40" xfId="0" applyNumberFormat="1" applyFont="1" applyFill="1" applyBorder="1" applyAlignment="1">
      <alignment wrapText="1"/>
    </xf>
    <xf numFmtId="3" fontId="7" fillId="6" borderId="15" xfId="0" applyNumberFormat="1" applyFont="1" applyFill="1" applyBorder="1"/>
    <xf numFmtId="3" fontId="7" fillId="6" borderId="10" xfId="0" applyNumberFormat="1" applyFont="1" applyFill="1" applyBorder="1"/>
    <xf numFmtId="3" fontId="17" fillId="3" borderId="40" xfId="0" applyNumberFormat="1" applyFont="1" applyFill="1" applyBorder="1" applyAlignment="1">
      <alignment wrapText="1"/>
    </xf>
    <xf numFmtId="3" fontId="17" fillId="3" borderId="15" xfId="0" applyNumberFormat="1" applyFont="1" applyFill="1" applyBorder="1"/>
    <xf numFmtId="0" fontId="16" fillId="7" borderId="0" xfId="0" applyFont="1" applyFill="1"/>
    <xf numFmtId="3" fontId="9" fillId="2" borderId="40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0" borderId="15" xfId="0" applyFont="1" applyFill="1" applyBorder="1"/>
    <xf numFmtId="1" fontId="7" fillId="0" borderId="15" xfId="0" applyNumberFormat="1" applyFont="1" applyFill="1" applyBorder="1"/>
    <xf numFmtId="3" fontId="9" fillId="0" borderId="15" xfId="0" applyNumberFormat="1" applyFont="1" applyFill="1" applyBorder="1"/>
    <xf numFmtId="49" fontId="8" fillId="3" borderId="11" xfId="0" applyNumberFormat="1" applyFont="1" applyFill="1" applyBorder="1"/>
    <xf numFmtId="3" fontId="9" fillId="2" borderId="40" xfId="0" applyNumberFormat="1" applyFont="1" applyFill="1" applyBorder="1" applyAlignment="1">
      <alignment horizontal="center" wrapText="1"/>
    </xf>
    <xf numFmtId="3" fontId="9" fillId="2" borderId="15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3" fontId="2" fillId="4" borderId="41" xfId="0" applyNumberFormat="1" applyFont="1" applyFill="1" applyBorder="1" applyAlignment="1">
      <alignment wrapText="1"/>
    </xf>
    <xf numFmtId="3" fontId="2" fillId="4" borderId="5" xfId="0" applyNumberFormat="1" applyFont="1" applyFill="1" applyBorder="1"/>
    <xf numFmtId="3" fontId="2" fillId="0" borderId="47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3" fontId="9" fillId="2" borderId="45" xfId="0" applyNumberFormat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3" fontId="7" fillId="0" borderId="43" xfId="0" applyNumberFormat="1" applyFont="1" applyFill="1" applyBorder="1"/>
    <xf numFmtId="3" fontId="9" fillId="4" borderId="49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wrapText="1"/>
    </xf>
    <xf numFmtId="3" fontId="18" fillId="0" borderId="15" xfId="0" applyNumberFormat="1" applyFont="1" applyFill="1" applyBorder="1"/>
    <xf numFmtId="3" fontId="20" fillId="0" borderId="15" xfId="0" applyNumberFormat="1" applyFont="1" applyFill="1" applyBorder="1"/>
    <xf numFmtId="3" fontId="9" fillId="4" borderId="41" xfId="0" applyNumberFormat="1" applyFont="1" applyFill="1" applyBorder="1" applyAlignment="1">
      <alignment wrapText="1"/>
    </xf>
    <xf numFmtId="3" fontId="9" fillId="4" borderId="44" xfId="0" applyNumberFormat="1" applyFont="1" applyFill="1" applyBorder="1"/>
    <xf numFmtId="0" fontId="9" fillId="7" borderId="0" xfId="0" applyFont="1" applyFill="1" applyBorder="1"/>
    <xf numFmtId="0" fontId="7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wrapText="1"/>
    </xf>
    <xf numFmtId="3" fontId="9" fillId="7" borderId="0" xfId="0" applyNumberFormat="1" applyFont="1" applyFill="1" applyBorder="1" applyAlignment="1">
      <alignment wrapText="1"/>
    </xf>
    <xf numFmtId="3" fontId="9" fillId="7" borderId="0" xfId="0" applyNumberFormat="1" applyFont="1" applyFill="1" applyBorder="1"/>
    <xf numFmtId="3" fontId="21" fillId="0" borderId="40" xfId="0" applyNumberFormat="1" applyFont="1" applyFill="1" applyBorder="1" applyAlignment="1">
      <alignment wrapText="1"/>
    </xf>
    <xf numFmtId="3" fontId="21" fillId="0" borderId="15" xfId="0" applyNumberFormat="1" applyFont="1" applyFill="1" applyBorder="1"/>
    <xf numFmtId="3" fontId="22" fillId="5" borderId="40" xfId="0" applyNumberFormat="1" applyFont="1" applyFill="1" applyBorder="1" applyAlignment="1">
      <alignment wrapText="1"/>
    </xf>
    <xf numFmtId="3" fontId="22" fillId="5" borderId="15" xfId="0" applyNumberFormat="1" applyFont="1" applyFill="1" applyBorder="1"/>
    <xf numFmtId="3" fontId="7" fillId="0" borderId="3" xfId="0" applyNumberFormat="1" applyFont="1" applyFill="1" applyBorder="1"/>
    <xf numFmtId="3" fontId="22" fillId="5" borderId="41" xfId="0" applyNumberFormat="1" applyFont="1" applyFill="1" applyBorder="1" applyAlignment="1">
      <alignment wrapText="1"/>
    </xf>
    <xf numFmtId="3" fontId="10" fillId="5" borderId="44" xfId="0" applyNumberFormat="1" applyFont="1" applyFill="1" applyBorder="1"/>
    <xf numFmtId="3" fontId="1" fillId="2" borderId="5" xfId="0" applyNumberFormat="1" applyFont="1" applyFill="1" applyBorder="1"/>
    <xf numFmtId="4" fontId="23" fillId="0" borderId="0" xfId="1" applyNumberFormat="1" applyFont="1" applyFill="1" applyBorder="1" applyAlignment="1" applyProtection="1"/>
    <xf numFmtId="4" fontId="23" fillId="0" borderId="0" xfId="0" applyNumberFormat="1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0" fontId="1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wrapText="1"/>
    </xf>
    <xf numFmtId="0" fontId="24" fillId="0" borderId="50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24" fillId="0" borderId="52" xfId="0" applyFont="1" applyFill="1" applyBorder="1" applyAlignment="1">
      <alignment horizontal="center"/>
    </xf>
    <xf numFmtId="3" fontId="3" fillId="0" borderId="53" xfId="0" applyNumberFormat="1" applyFont="1" applyFill="1" applyBorder="1" applyAlignment="1">
      <alignment horizontal="left"/>
    </xf>
    <xf numFmtId="0" fontId="3" fillId="0" borderId="54" xfId="0" applyFont="1" applyFill="1" applyBorder="1"/>
    <xf numFmtId="0" fontId="24" fillId="0" borderId="55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/>
    </xf>
    <xf numFmtId="3" fontId="24" fillId="0" borderId="56" xfId="0" applyNumberFormat="1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left"/>
    </xf>
    <xf numFmtId="0" fontId="4" fillId="0" borderId="40" xfId="0" applyFont="1" applyFill="1" applyBorder="1"/>
    <xf numFmtId="0" fontId="4" fillId="0" borderId="62" xfId="0" applyFont="1" applyFill="1" applyBorder="1"/>
    <xf numFmtId="0" fontId="4" fillId="3" borderId="63" xfId="0" applyFont="1" applyFill="1" applyBorder="1" applyAlignment="1">
      <alignment horizontal="left"/>
    </xf>
    <xf numFmtId="3" fontId="5" fillId="3" borderId="40" xfId="0" applyNumberFormat="1" applyFont="1" applyFill="1" applyBorder="1"/>
    <xf numFmtId="3" fontId="5" fillId="3" borderId="62" xfId="0" applyNumberFormat="1" applyFont="1" applyFill="1" applyBorder="1"/>
    <xf numFmtId="49" fontId="3" fillId="0" borderId="63" xfId="0" applyNumberFormat="1" applyFont="1" applyFill="1" applyBorder="1" applyAlignment="1">
      <alignment horizontal="left"/>
    </xf>
    <xf numFmtId="3" fontId="3" fillId="0" borderId="31" xfId="0" applyNumberFormat="1" applyFont="1" applyFill="1" applyBorder="1"/>
    <xf numFmtId="3" fontId="3" fillId="0" borderId="62" xfId="0" applyNumberFormat="1" applyFont="1" applyFill="1" applyBorder="1"/>
    <xf numFmtId="3" fontId="3" fillId="0" borderId="63" xfId="0" applyNumberFormat="1" applyFont="1" applyFill="1" applyBorder="1" applyAlignment="1">
      <alignment horizontal="left"/>
    </xf>
    <xf numFmtId="3" fontId="3" fillId="0" borderId="64" xfId="0" applyNumberFormat="1" applyFont="1" applyFill="1" applyBorder="1" applyAlignment="1">
      <alignment horizontal="left"/>
    </xf>
    <xf numFmtId="0" fontId="3" fillId="0" borderId="62" xfId="0" applyFont="1" applyFill="1" applyBorder="1"/>
    <xf numFmtId="3" fontId="7" fillId="0" borderId="31" xfId="0" applyNumberFormat="1" applyFont="1" applyFill="1" applyBorder="1"/>
    <xf numFmtId="3" fontId="4" fillId="3" borderId="31" xfId="0" applyNumberFormat="1" applyFont="1" applyFill="1" applyBorder="1"/>
    <xf numFmtId="3" fontId="7" fillId="0" borderId="62" xfId="0" applyNumberFormat="1" applyFont="1" applyFill="1" applyBorder="1"/>
    <xf numFmtId="3" fontId="5" fillId="3" borderId="40" xfId="0" applyNumberFormat="1" applyFont="1" applyFill="1" applyBorder="1" applyAlignment="1">
      <alignment horizontal="right"/>
    </xf>
    <xf numFmtId="3" fontId="5" fillId="3" borderId="62" xfId="0" applyNumberFormat="1" applyFont="1" applyFill="1" applyBorder="1" applyAlignment="1">
      <alignment horizontal="right"/>
    </xf>
    <xf numFmtId="3" fontId="8" fillId="3" borderId="40" xfId="0" applyNumberFormat="1" applyFont="1" applyFill="1" applyBorder="1"/>
    <xf numFmtId="3" fontId="8" fillId="3" borderId="62" xfId="0" applyNumberFormat="1" applyFont="1" applyFill="1" applyBorder="1"/>
    <xf numFmtId="3" fontId="3" fillId="0" borderId="65" xfId="0" applyNumberFormat="1" applyFont="1" applyFill="1" applyBorder="1" applyAlignment="1">
      <alignment horizontal="left"/>
    </xf>
    <xf numFmtId="0" fontId="7" fillId="0" borderId="24" xfId="0" applyFont="1" applyFill="1" applyBorder="1"/>
    <xf numFmtId="0" fontId="3" fillId="0" borderId="66" xfId="0" applyFont="1" applyFill="1" applyBorder="1"/>
    <xf numFmtId="3" fontId="3" fillId="0" borderId="66" xfId="0" applyNumberFormat="1" applyFont="1" applyFill="1" applyBorder="1"/>
    <xf numFmtId="3" fontId="3" fillId="0" borderId="67" xfId="0" applyNumberFormat="1" applyFont="1" applyFill="1" applyBorder="1"/>
    <xf numFmtId="0" fontId="3" fillId="0" borderId="68" xfId="0" applyFont="1" applyFill="1" applyBorder="1"/>
    <xf numFmtId="0" fontId="7" fillId="0" borderId="16" xfId="0" applyFont="1" applyFill="1" applyBorder="1"/>
    <xf numFmtId="0" fontId="3" fillId="0" borderId="45" xfId="0" applyFont="1" applyFill="1" applyBorder="1"/>
    <xf numFmtId="3" fontId="3" fillId="0" borderId="45" xfId="0" applyNumberFormat="1" applyFont="1" applyFill="1" applyBorder="1"/>
    <xf numFmtId="3" fontId="3" fillId="0" borderId="42" xfId="0" applyNumberFormat="1" applyFont="1" applyFill="1" applyBorder="1"/>
    <xf numFmtId="0" fontId="3" fillId="0" borderId="69" xfId="0" applyFont="1" applyFill="1" applyBorder="1"/>
    <xf numFmtId="0" fontId="9" fillId="3" borderId="61" xfId="0" applyFont="1" applyFill="1" applyBorder="1" applyAlignment="1">
      <alignment horizontal="left"/>
    </xf>
    <xf numFmtId="0" fontId="7" fillId="3" borderId="9" xfId="0" applyFont="1" applyFill="1" applyBorder="1"/>
    <xf numFmtId="3" fontId="7" fillId="0" borderId="63" xfId="0" applyNumberFormat="1" applyFont="1" applyFill="1" applyBorder="1" applyAlignment="1">
      <alignment horizontal="left"/>
    </xf>
    <xf numFmtId="0" fontId="7" fillId="0" borderId="62" xfId="0" applyFont="1" applyFill="1" applyBorder="1"/>
    <xf numFmtId="0" fontId="4" fillId="3" borderId="61" xfId="0" applyFont="1" applyFill="1" applyBorder="1" applyAlignment="1">
      <alignment horizontal="left"/>
    </xf>
    <xf numFmtId="49" fontId="7" fillId="0" borderId="63" xfId="0" applyNumberFormat="1" applyFont="1" applyFill="1" applyBorder="1" applyAlignment="1">
      <alignment horizontal="left"/>
    </xf>
    <xf numFmtId="3" fontId="4" fillId="3" borderId="62" xfId="0" applyNumberFormat="1" applyFont="1" applyFill="1" applyBorder="1"/>
    <xf numFmtId="0" fontId="7" fillId="0" borderId="63" xfId="0" applyFont="1" applyFill="1" applyBorder="1" applyAlignment="1">
      <alignment horizontal="left"/>
    </xf>
    <xf numFmtId="3" fontId="7" fillId="0" borderId="70" xfId="0" applyNumberFormat="1" applyFont="1" applyFill="1" applyBorder="1" applyAlignment="1">
      <alignment horizontal="left"/>
    </xf>
    <xf numFmtId="0" fontId="7" fillId="0" borderId="71" xfId="0" applyFont="1" applyFill="1" applyBorder="1"/>
    <xf numFmtId="3" fontId="3" fillId="0" borderId="56" xfId="0" applyNumberFormat="1" applyFont="1" applyFill="1" applyBorder="1"/>
    <xf numFmtId="3" fontId="3" fillId="0" borderId="72" xfId="0" applyNumberFormat="1" applyFont="1" applyFill="1" applyBorder="1"/>
    <xf numFmtId="3" fontId="3" fillId="0" borderId="57" xfId="0" applyNumberFormat="1" applyFont="1" applyFill="1" applyBorder="1"/>
    <xf numFmtId="3" fontId="3" fillId="0" borderId="73" xfId="0" applyNumberFormat="1" applyFont="1" applyFill="1" applyBorder="1" applyAlignment="1">
      <alignment horizontal="left"/>
    </xf>
    <xf numFmtId="0" fontId="7" fillId="0" borderId="74" xfId="0" applyFont="1" applyFill="1" applyBorder="1"/>
    <xf numFmtId="3" fontId="3" fillId="0" borderId="51" xfId="0" applyNumberFormat="1" applyFont="1" applyFill="1" applyBorder="1"/>
    <xf numFmtId="3" fontId="3" fillId="0" borderId="60" xfId="0" applyNumberFormat="1" applyFont="1" applyFill="1" applyBorder="1"/>
    <xf numFmtId="3" fontId="3" fillId="0" borderId="52" xfId="0" applyNumberFormat="1" applyFont="1" applyFill="1" applyBorder="1"/>
    <xf numFmtId="3" fontId="3" fillId="0" borderId="61" xfId="0" applyNumberFormat="1" applyFont="1" applyFill="1" applyBorder="1" applyAlignment="1">
      <alignment horizontal="left"/>
    </xf>
    <xf numFmtId="0" fontId="4" fillId="4" borderId="75" xfId="0" applyFont="1" applyFill="1" applyBorder="1" applyAlignment="1">
      <alignment horizontal="left"/>
    </xf>
    <xf numFmtId="0" fontId="4" fillId="4" borderId="1" xfId="0" applyFont="1" applyFill="1" applyBorder="1"/>
    <xf numFmtId="3" fontId="4" fillId="4" borderId="49" xfId="0" applyNumberFormat="1" applyFont="1" applyFill="1" applyBorder="1"/>
    <xf numFmtId="3" fontId="4" fillId="4" borderId="76" xfId="0" applyNumberFormat="1" applyFont="1" applyFill="1" applyBorder="1"/>
    <xf numFmtId="0" fontId="4" fillId="0" borderId="77" xfId="0" applyFont="1" applyFill="1" applyBorder="1" applyAlignment="1">
      <alignment horizontal="left"/>
    </xf>
    <xf numFmtId="0" fontId="4" fillId="0" borderId="47" xfId="0" applyFont="1" applyFill="1" applyBorder="1"/>
    <xf numFmtId="3" fontId="4" fillId="0" borderId="47" xfId="0" applyNumberFormat="1" applyFont="1" applyFill="1" applyBorder="1"/>
    <xf numFmtId="3" fontId="4" fillId="0" borderId="78" xfId="0" applyNumberFormat="1" applyFont="1" applyFill="1" applyBorder="1"/>
    <xf numFmtId="0" fontId="4" fillId="2" borderId="64" xfId="0" applyFont="1" applyFill="1" applyBorder="1" applyAlignment="1">
      <alignment horizontal="left"/>
    </xf>
    <xf numFmtId="0" fontId="9" fillId="2" borderId="42" xfId="0" applyFont="1" applyFill="1" applyBorder="1" applyAlignment="1">
      <alignment horizont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left"/>
    </xf>
    <xf numFmtId="0" fontId="3" fillId="3" borderId="31" xfId="0" applyFont="1" applyFill="1" applyBorder="1"/>
    <xf numFmtId="3" fontId="9" fillId="3" borderId="64" xfId="0" applyNumberFormat="1" applyFont="1" applyFill="1" applyBorder="1" applyAlignment="1">
      <alignment horizontal="left"/>
    </xf>
    <xf numFmtId="3" fontId="3" fillId="3" borderId="62" xfId="0" applyNumberFormat="1" applyFont="1" applyFill="1" applyBorder="1"/>
    <xf numFmtId="0" fontId="4" fillId="4" borderId="79" xfId="0" applyFont="1" applyFill="1" applyBorder="1" applyAlignment="1">
      <alignment horizontal="left"/>
    </xf>
    <xf numFmtId="0" fontId="9" fillId="4" borderId="49" xfId="0" applyFont="1" applyFill="1" applyBorder="1"/>
    <xf numFmtId="0" fontId="4" fillId="0" borderId="64" xfId="0" applyFont="1" applyFill="1" applyBorder="1" applyAlignment="1">
      <alignment horizontal="left"/>
    </xf>
    <xf numFmtId="0" fontId="4" fillId="2" borderId="80" xfId="0" applyFont="1" applyFill="1" applyBorder="1" applyAlignment="1">
      <alignment horizontal="left"/>
    </xf>
    <xf numFmtId="3" fontId="9" fillId="3" borderId="63" xfId="0" applyNumberFormat="1" applyFont="1" applyFill="1" applyBorder="1" applyAlignment="1">
      <alignment horizontal="left"/>
    </xf>
    <xf numFmtId="3" fontId="7" fillId="3" borderId="40" xfId="0" applyNumberFormat="1" applyFont="1" applyFill="1" applyBorder="1"/>
    <xf numFmtId="3" fontId="7" fillId="3" borderId="62" xfId="0" applyNumberFormat="1" applyFont="1" applyFill="1" applyBorder="1"/>
    <xf numFmtId="0" fontId="4" fillId="4" borderId="63" xfId="0" applyFont="1" applyFill="1" applyBorder="1" applyAlignment="1">
      <alignment horizontal="left"/>
    </xf>
    <xf numFmtId="0" fontId="3" fillId="4" borderId="31" xfId="0" applyFont="1" applyFill="1" applyBorder="1"/>
    <xf numFmtId="3" fontId="4" fillId="4" borderId="40" xfId="0" applyNumberFormat="1" applyFont="1" applyFill="1" applyBorder="1"/>
    <xf numFmtId="3" fontId="4" fillId="4" borderId="62" xfId="0" applyNumberFormat="1" applyFont="1" applyFill="1" applyBorder="1"/>
    <xf numFmtId="0" fontId="4" fillId="2" borderId="65" xfId="0" applyFont="1" applyFill="1" applyBorder="1" applyAlignment="1">
      <alignment horizontal="left"/>
    </xf>
    <xf numFmtId="0" fontId="3" fillId="2" borderId="24" xfId="0" applyFont="1" applyFill="1" applyBorder="1"/>
    <xf numFmtId="3" fontId="24" fillId="2" borderId="66" xfId="0" applyNumberFormat="1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/>
    </xf>
    <xf numFmtId="0" fontId="24" fillId="2" borderId="66" xfId="0" applyFont="1" applyFill="1" applyBorder="1" applyAlignment="1">
      <alignment horizontal="center"/>
    </xf>
    <xf numFmtId="3" fontId="24" fillId="2" borderId="68" xfId="0" applyNumberFormat="1" applyFont="1" applyFill="1" applyBorder="1" applyAlignment="1">
      <alignment horizontal="center"/>
    </xf>
    <xf numFmtId="0" fontId="4" fillId="2" borderId="70" xfId="0" applyFont="1" applyFill="1" applyBorder="1" applyAlignment="1">
      <alignment horizontal="left"/>
    </xf>
    <xf numFmtId="0" fontId="3" fillId="2" borderId="71" xfId="0" applyFont="1" applyFill="1" applyBorder="1"/>
    <xf numFmtId="3" fontId="9" fillId="2" borderId="56" xfId="0" applyNumberFormat="1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3" fontId="9" fillId="2" borderId="57" xfId="0" applyNumberFormat="1" applyFont="1" applyFill="1" applyBorder="1" applyAlignment="1">
      <alignment horizontal="center"/>
    </xf>
    <xf numFmtId="0" fontId="10" fillId="5" borderId="61" xfId="0" applyFont="1" applyFill="1" applyBorder="1" applyAlignment="1">
      <alignment horizontal="left"/>
    </xf>
    <xf numFmtId="0" fontId="0" fillId="5" borderId="9" xfId="0" applyFont="1" applyFill="1" applyBorder="1"/>
    <xf numFmtId="3" fontId="10" fillId="5" borderId="45" xfId="0" applyNumberFormat="1" applyFont="1" applyFill="1" applyBorder="1"/>
    <xf numFmtId="3" fontId="10" fillId="5" borderId="69" xfId="0" applyNumberFormat="1" applyFont="1" applyFill="1" applyBorder="1"/>
    <xf numFmtId="0" fontId="10" fillId="5" borderId="63" xfId="0" applyFont="1" applyFill="1" applyBorder="1" applyAlignment="1">
      <alignment horizontal="left"/>
    </xf>
    <xf numFmtId="3" fontId="10" fillId="5" borderId="40" xfId="0" applyNumberFormat="1" applyFont="1" applyFill="1" applyBorder="1"/>
    <xf numFmtId="3" fontId="10" fillId="5" borderId="62" xfId="0" applyNumberFormat="1" applyFont="1" applyFill="1" applyBorder="1"/>
    <xf numFmtId="0" fontId="10" fillId="5" borderId="65" xfId="0" applyFont="1" applyFill="1" applyBorder="1" applyAlignment="1">
      <alignment horizontal="left"/>
    </xf>
    <xf numFmtId="3" fontId="0" fillId="5" borderId="31" xfId="0" applyNumberFormat="1" applyFont="1" applyFill="1" applyBorder="1"/>
    <xf numFmtId="0" fontId="10" fillId="2" borderId="70" xfId="0" applyFont="1" applyFill="1" applyBorder="1" applyAlignment="1">
      <alignment horizontal="left"/>
    </xf>
    <xf numFmtId="3" fontId="22" fillId="2" borderId="56" xfId="0" applyNumberFormat="1" applyFont="1" applyFill="1" applyBorder="1"/>
    <xf numFmtId="3" fontId="22" fillId="2" borderId="72" xfId="0" applyNumberFormat="1" applyFont="1" applyFill="1" applyBorder="1"/>
    <xf numFmtId="3" fontId="10" fillId="2" borderId="56" xfId="0" applyNumberFormat="1" applyFont="1" applyFill="1" applyBorder="1"/>
    <xf numFmtId="3" fontId="10" fillId="2" borderId="57" xfId="0" applyNumberFormat="1" applyFont="1" applyFill="1" applyBorder="1"/>
    <xf numFmtId="0" fontId="24" fillId="0" borderId="41" xfId="0" applyFont="1" applyFill="1" applyBorder="1" applyAlignment="1">
      <alignment horizontal="center" wrapText="1"/>
    </xf>
    <xf numFmtId="3" fontId="24" fillId="0" borderId="41" xfId="0" applyNumberFormat="1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right" wrapText="1"/>
    </xf>
    <xf numFmtId="3" fontId="8" fillId="3" borderId="31" xfId="0" applyNumberFormat="1" applyFont="1" applyFill="1" applyBorder="1" applyAlignment="1">
      <alignment wrapText="1"/>
    </xf>
    <xf numFmtId="3" fontId="8" fillId="0" borderId="31" xfId="0" applyNumberFormat="1" applyFont="1" applyFill="1" applyBorder="1" applyAlignment="1">
      <alignment wrapText="1"/>
    </xf>
    <xf numFmtId="3" fontId="7" fillId="0" borderId="31" xfId="0" applyNumberFormat="1" applyFont="1" applyFill="1" applyBorder="1" applyAlignment="1">
      <alignment wrapText="1"/>
    </xf>
    <xf numFmtId="3" fontId="8" fillId="0" borderId="31" xfId="0" applyNumberFormat="1" applyFont="1" applyFill="1" applyBorder="1"/>
    <xf numFmtId="3" fontId="8" fillId="0" borderId="40" xfId="1" applyNumberFormat="1" applyFont="1" applyFill="1" applyBorder="1" applyAlignment="1" applyProtection="1">
      <alignment horizontal="right"/>
    </xf>
    <xf numFmtId="3" fontId="9" fillId="0" borderId="31" xfId="0" applyNumberFormat="1" applyFont="1" applyFill="1" applyBorder="1" applyAlignment="1">
      <alignment wrapText="1"/>
    </xf>
    <xf numFmtId="3" fontId="14" fillId="0" borderId="31" xfId="0" applyNumberFormat="1" applyFont="1" applyFill="1" applyBorder="1"/>
    <xf numFmtId="3" fontId="7" fillId="6" borderId="31" xfId="0" applyNumberFormat="1" applyFont="1" applyFill="1" applyBorder="1" applyAlignment="1">
      <alignment wrapText="1"/>
    </xf>
    <xf numFmtId="3" fontId="7" fillId="6" borderId="40" xfId="0" applyNumberFormat="1" applyFont="1" applyFill="1" applyBorder="1"/>
    <xf numFmtId="3" fontId="17" fillId="3" borderId="31" xfId="0" applyNumberFormat="1" applyFont="1" applyFill="1" applyBorder="1" applyAlignment="1">
      <alignment wrapText="1"/>
    </xf>
    <xf numFmtId="3" fontId="17" fillId="3" borderId="40" xfId="0" applyNumberFormat="1" applyFont="1" applyFill="1" applyBorder="1"/>
    <xf numFmtId="3" fontId="9" fillId="2" borderId="31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49" fontId="9" fillId="8" borderId="11" xfId="0" applyNumberFormat="1" applyFont="1" applyFill="1" applyBorder="1"/>
    <xf numFmtId="3" fontId="7" fillId="8" borderId="12" xfId="0" applyNumberFormat="1" applyFont="1" applyFill="1" applyBorder="1" applyAlignment="1">
      <alignment horizontal="left"/>
    </xf>
    <xf numFmtId="0" fontId="7" fillId="8" borderId="12" xfId="0" applyFont="1" applyFill="1" applyBorder="1" applyAlignment="1">
      <alignment wrapText="1"/>
    </xf>
    <xf numFmtId="3" fontId="9" fillId="8" borderId="40" xfId="0" applyNumberFormat="1" applyFont="1" applyFill="1" applyBorder="1" applyAlignment="1">
      <alignment wrapText="1"/>
    </xf>
    <xf numFmtId="3" fontId="9" fillId="8" borderId="31" xfId="0" applyNumberFormat="1" applyFont="1" applyFill="1" applyBorder="1" applyAlignment="1">
      <alignment wrapText="1"/>
    </xf>
    <xf numFmtId="3" fontId="9" fillId="8" borderId="40" xfId="0" applyNumberFormat="1" applyFont="1" applyFill="1" applyBorder="1"/>
    <xf numFmtId="3" fontId="9" fillId="8" borderId="15" xfId="0" applyNumberFormat="1" applyFont="1" applyFill="1" applyBorder="1"/>
    <xf numFmtId="3" fontId="9" fillId="8" borderId="10" xfId="0" applyNumberFormat="1" applyFont="1" applyFill="1" applyBorder="1"/>
    <xf numFmtId="0" fontId="8" fillId="0" borderId="40" xfId="0" applyFont="1" applyFill="1" applyBorder="1"/>
    <xf numFmtId="1" fontId="7" fillId="0" borderId="40" xfId="0" applyNumberFormat="1" applyFont="1" applyFill="1" applyBorder="1"/>
    <xf numFmtId="3" fontId="9" fillId="3" borderId="31" xfId="0" applyNumberFormat="1" applyFont="1" applyFill="1" applyBorder="1" applyAlignment="1">
      <alignment wrapText="1"/>
    </xf>
    <xf numFmtId="3" fontId="9" fillId="2" borderId="31" xfId="0" applyNumberFormat="1" applyFont="1" applyFill="1" applyBorder="1" applyAlignment="1">
      <alignment horizontal="center" wrapText="1"/>
    </xf>
    <xf numFmtId="3" fontId="2" fillId="4" borderId="49" xfId="0" applyNumberFormat="1" applyFont="1" applyFill="1" applyBorder="1" applyAlignment="1">
      <alignment wrapText="1"/>
    </xf>
    <xf numFmtId="3" fontId="2" fillId="4" borderId="41" xfId="0" applyNumberFormat="1" applyFont="1" applyFill="1" applyBorder="1"/>
    <xf numFmtId="3" fontId="2" fillId="0" borderId="81" xfId="0" applyNumberFormat="1" applyFont="1" applyFill="1" applyBorder="1" applyAlignment="1">
      <alignment wrapText="1"/>
    </xf>
    <xf numFmtId="3" fontId="2" fillId="0" borderId="47" xfId="0" applyNumberFormat="1" applyFont="1" applyFill="1" applyBorder="1"/>
    <xf numFmtId="3" fontId="9" fillId="2" borderId="42" xfId="0" applyNumberFormat="1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3" fontId="9" fillId="4" borderId="41" xfId="0" applyNumberFormat="1" applyFont="1" applyFill="1" applyBorder="1" applyAlignment="1">
      <alignment vertical="center" wrapText="1"/>
    </xf>
    <xf numFmtId="3" fontId="7" fillId="0" borderId="47" xfId="0" applyNumberFormat="1" applyFont="1" applyFill="1" applyBorder="1" applyAlignment="1">
      <alignment wrapText="1"/>
    </xf>
    <xf numFmtId="0" fontId="7" fillId="0" borderId="47" xfId="0" applyFont="1" applyFill="1" applyBorder="1"/>
    <xf numFmtId="3" fontId="18" fillId="0" borderId="40" xfId="0" applyNumberFormat="1" applyFont="1" applyFill="1" applyBorder="1"/>
    <xf numFmtId="3" fontId="20" fillId="0" borderId="40" xfId="0" applyNumberFormat="1" applyFont="1" applyFill="1" applyBorder="1"/>
    <xf numFmtId="3" fontId="9" fillId="4" borderId="49" xfId="0" applyNumberFormat="1" applyFont="1" applyFill="1" applyBorder="1" applyAlignment="1">
      <alignment wrapText="1"/>
    </xf>
    <xf numFmtId="3" fontId="9" fillId="4" borderId="40" xfId="0" applyNumberFormat="1" applyFont="1" applyFill="1" applyBorder="1" applyAlignment="1">
      <alignment wrapText="1"/>
    </xf>
    <xf numFmtId="3" fontId="24" fillId="7" borderId="0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21" fillId="0" borderId="31" xfId="0" applyNumberFormat="1" applyFont="1" applyFill="1" applyBorder="1" applyAlignment="1">
      <alignment wrapText="1"/>
    </xf>
    <xf numFmtId="3" fontId="21" fillId="0" borderId="40" xfId="0" applyNumberFormat="1" applyFont="1" applyFill="1" applyBorder="1"/>
    <xf numFmtId="3" fontId="22" fillId="5" borderId="31" xfId="0" applyNumberFormat="1" applyFont="1" applyFill="1" applyBorder="1" applyAlignment="1">
      <alignment wrapText="1"/>
    </xf>
    <xf numFmtId="3" fontId="22" fillId="5" borderId="40" xfId="0" applyNumberFormat="1" applyFont="1" applyFill="1" applyBorder="1"/>
    <xf numFmtId="3" fontId="22" fillId="5" borderId="49" xfId="0" applyNumberFormat="1" applyFont="1" applyFill="1" applyBorder="1" applyAlignment="1">
      <alignment wrapText="1"/>
    </xf>
    <xf numFmtId="3" fontId="1" fillId="2" borderId="82" xfId="0" applyNumberFormat="1" applyFont="1" applyFill="1" applyBorder="1"/>
    <xf numFmtId="3" fontId="1" fillId="2" borderId="1" xfId="0" applyNumberFormat="1" applyFont="1" applyFill="1" applyBorder="1"/>
    <xf numFmtId="3" fontId="1" fillId="2" borderId="41" xfId="0" applyNumberFormat="1" applyFont="1" applyFill="1" applyBorder="1"/>
    <xf numFmtId="3" fontId="22" fillId="5" borderId="45" xfId="0" applyNumberFormat="1" applyFont="1" applyFill="1" applyBorder="1"/>
    <xf numFmtId="3" fontId="22" fillId="5" borderId="42" xfId="0" applyNumberFormat="1" applyFont="1" applyFill="1" applyBorder="1"/>
    <xf numFmtId="3" fontId="22" fillId="5" borderId="31" xfId="0" applyNumberFormat="1" applyFont="1" applyFill="1" applyBorder="1"/>
    <xf numFmtId="3" fontId="9" fillId="8" borderId="12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/>
  </sheetViews>
  <sheetFormatPr defaultColWidth="9.140625" defaultRowHeight="12.75"/>
  <cols>
    <col min="1" max="1" width="8" style="1" customWidth="1"/>
    <col min="2" max="2" width="52.5703125" style="2" customWidth="1"/>
    <col min="3" max="3" width="9.5703125" style="2" customWidth="1"/>
    <col min="4" max="4" width="8.7109375" style="2" customWidth="1"/>
    <col min="5" max="6" width="9.140625" style="2" customWidth="1"/>
    <col min="7" max="9" width="8.7109375" style="2" customWidth="1"/>
    <col min="10" max="16384" width="9.140625" style="2"/>
  </cols>
  <sheetData>
    <row r="1" spans="1:10" ht="30" customHeight="1">
      <c r="A1" s="158" t="s">
        <v>128</v>
      </c>
      <c r="B1" s="3" t="s">
        <v>189</v>
      </c>
      <c r="C1" s="3"/>
      <c r="D1" s="3"/>
      <c r="E1" s="3"/>
      <c r="F1" s="3"/>
      <c r="G1" s="4"/>
      <c r="H1" s="5"/>
      <c r="I1" s="5"/>
      <c r="J1" s="6"/>
    </row>
    <row r="2" spans="1:10" ht="11.25" customHeight="1">
      <c r="A2" s="6"/>
      <c r="B2" s="5"/>
      <c r="C2" s="253" t="s">
        <v>129</v>
      </c>
      <c r="D2" s="254" t="s">
        <v>129</v>
      </c>
      <c r="E2" s="254" t="s">
        <v>130</v>
      </c>
      <c r="F2" s="254" t="s">
        <v>165</v>
      </c>
      <c r="G2" s="254" t="s">
        <v>128</v>
      </c>
      <c r="H2" s="254" t="s">
        <v>128</v>
      </c>
      <c r="I2" s="255" t="s">
        <v>128</v>
      </c>
      <c r="J2" s="6"/>
    </row>
    <row r="3" spans="1:10" s="9" customFormat="1" ht="13.5" customHeight="1">
      <c r="A3" s="256"/>
      <c r="B3" s="257"/>
      <c r="C3" s="258" t="s">
        <v>131</v>
      </c>
      <c r="D3" s="259" t="s">
        <v>131</v>
      </c>
      <c r="E3" s="259" t="s">
        <v>132</v>
      </c>
      <c r="F3" s="259" t="s">
        <v>166</v>
      </c>
      <c r="G3" s="260" t="s">
        <v>131</v>
      </c>
      <c r="H3" s="259" t="s">
        <v>131</v>
      </c>
      <c r="I3" s="261" t="s">
        <v>131</v>
      </c>
    </row>
    <row r="4" spans="1:10" s="9" customFormat="1" ht="21" customHeight="1">
      <c r="A4" s="262" t="s">
        <v>0</v>
      </c>
      <c r="B4" s="263"/>
      <c r="C4" s="264">
        <v>2016</v>
      </c>
      <c r="D4" s="264">
        <v>2017</v>
      </c>
      <c r="E4" s="264">
        <v>2018</v>
      </c>
      <c r="F4" s="265">
        <v>2018</v>
      </c>
      <c r="G4" s="266">
        <v>2019</v>
      </c>
      <c r="H4" s="266">
        <v>2020</v>
      </c>
      <c r="I4" s="267">
        <v>2021</v>
      </c>
    </row>
    <row r="5" spans="1:10" s="9" customFormat="1" ht="9.75" customHeight="1">
      <c r="A5" s="268"/>
      <c r="B5" s="11"/>
      <c r="C5" s="160"/>
      <c r="D5" s="160"/>
      <c r="E5" s="160"/>
      <c r="F5" s="166"/>
      <c r="G5" s="269"/>
      <c r="H5" s="269"/>
      <c r="I5" s="270"/>
    </row>
    <row r="6" spans="1:10" s="9" customFormat="1" ht="11.65" customHeight="1">
      <c r="A6" s="271" t="s">
        <v>1</v>
      </c>
      <c r="B6" s="12"/>
      <c r="C6" s="161">
        <v>52787</v>
      </c>
      <c r="D6" s="161">
        <f t="shared" ref="D6:I6" si="0">SUM(D7:D10)</f>
        <v>54207</v>
      </c>
      <c r="E6" s="161">
        <f t="shared" si="0"/>
        <v>53840</v>
      </c>
      <c r="F6" s="170">
        <f t="shared" si="0"/>
        <v>65976</v>
      </c>
      <c r="G6" s="272">
        <f t="shared" si="0"/>
        <v>66240</v>
      </c>
      <c r="H6" s="272">
        <f t="shared" si="0"/>
        <v>66240</v>
      </c>
      <c r="I6" s="273">
        <f t="shared" si="0"/>
        <v>66240</v>
      </c>
    </row>
    <row r="7" spans="1:10" s="14" customFormat="1" ht="11.65" customHeight="1">
      <c r="A7" s="274" t="s">
        <v>2</v>
      </c>
      <c r="B7" s="13" t="s">
        <v>3</v>
      </c>
      <c r="C7" s="162">
        <v>34381</v>
      </c>
      <c r="D7" s="162">
        <v>35544</v>
      </c>
      <c r="E7" s="275">
        <v>35000</v>
      </c>
      <c r="F7" s="162">
        <v>47567</v>
      </c>
      <c r="G7" s="162">
        <v>47600</v>
      </c>
      <c r="H7" s="162">
        <v>47600</v>
      </c>
      <c r="I7" s="276">
        <v>47600</v>
      </c>
    </row>
    <row r="8" spans="1:10" s="14" customFormat="1" ht="11.65" customHeight="1">
      <c r="A8" s="277">
        <v>121001</v>
      </c>
      <c r="B8" s="13" t="s">
        <v>4</v>
      </c>
      <c r="C8" s="162">
        <v>14688</v>
      </c>
      <c r="D8" s="162">
        <v>14993</v>
      </c>
      <c r="E8" s="275">
        <v>15800</v>
      </c>
      <c r="F8" s="162">
        <v>14710</v>
      </c>
      <c r="G8" s="162">
        <v>14800</v>
      </c>
      <c r="H8" s="162">
        <v>14800</v>
      </c>
      <c r="I8" s="276">
        <v>14800</v>
      </c>
    </row>
    <row r="9" spans="1:10" s="9" customFormat="1" ht="11.65" customHeight="1">
      <c r="A9" s="278">
        <v>121002</v>
      </c>
      <c r="B9" s="7" t="s">
        <v>5</v>
      </c>
      <c r="C9" s="162">
        <v>3706</v>
      </c>
      <c r="D9" s="162">
        <v>3638</v>
      </c>
      <c r="E9" s="275">
        <v>3000</v>
      </c>
      <c r="F9" s="162">
        <v>3667</v>
      </c>
      <c r="G9" s="166">
        <v>3800</v>
      </c>
      <c r="H9" s="166">
        <v>3800</v>
      </c>
      <c r="I9" s="279">
        <v>3800</v>
      </c>
    </row>
    <row r="10" spans="1:10" s="9" customFormat="1" ht="11.65" customHeight="1">
      <c r="A10" s="277">
        <v>121003</v>
      </c>
      <c r="B10" s="80" t="s">
        <v>133</v>
      </c>
      <c r="C10" s="396">
        <v>32</v>
      </c>
      <c r="D10" s="164">
        <v>32</v>
      </c>
      <c r="E10" s="280">
        <v>40</v>
      </c>
      <c r="F10" s="164">
        <v>32</v>
      </c>
      <c r="G10" s="166">
        <v>40</v>
      </c>
      <c r="H10" s="166">
        <v>40</v>
      </c>
      <c r="I10" s="279">
        <v>40</v>
      </c>
    </row>
    <row r="11" spans="1:10" s="9" customFormat="1" ht="11.65" customHeight="1">
      <c r="A11" s="271" t="s">
        <v>6</v>
      </c>
      <c r="B11" s="15"/>
      <c r="C11" s="165">
        <f t="shared" ref="C11:I11" si="1">SUM(C12:C14)</f>
        <v>6305</v>
      </c>
      <c r="D11" s="165">
        <f t="shared" si="1"/>
        <v>6500</v>
      </c>
      <c r="E11" s="281">
        <f t="shared" si="1"/>
        <v>6350</v>
      </c>
      <c r="F11" s="165">
        <f t="shared" si="1"/>
        <v>6316</v>
      </c>
      <c r="G11" s="272">
        <f t="shared" si="1"/>
        <v>6643</v>
      </c>
      <c r="H11" s="272">
        <f t="shared" si="1"/>
        <v>6643</v>
      </c>
      <c r="I11" s="273">
        <f t="shared" si="1"/>
        <v>6643</v>
      </c>
    </row>
    <row r="12" spans="1:10" s="14" customFormat="1" ht="11.65" customHeight="1">
      <c r="A12" s="274" t="s">
        <v>7</v>
      </c>
      <c r="B12" s="13" t="s">
        <v>8</v>
      </c>
      <c r="C12" s="166">
        <v>183</v>
      </c>
      <c r="D12" s="162">
        <v>159</v>
      </c>
      <c r="E12" s="275">
        <v>190</v>
      </c>
      <c r="F12" s="162">
        <v>163</v>
      </c>
      <c r="G12" s="162">
        <v>180</v>
      </c>
      <c r="H12" s="162">
        <v>180</v>
      </c>
      <c r="I12" s="282">
        <v>180</v>
      </c>
    </row>
    <row r="13" spans="1:10" s="9" customFormat="1" ht="11.65" customHeight="1">
      <c r="A13" s="274" t="s">
        <v>10</v>
      </c>
      <c r="B13" s="13" t="s">
        <v>11</v>
      </c>
      <c r="C13" s="162">
        <v>1959</v>
      </c>
      <c r="D13" s="162">
        <v>2178</v>
      </c>
      <c r="E13" s="275">
        <v>2000</v>
      </c>
      <c r="F13" s="162">
        <v>1990</v>
      </c>
      <c r="G13" s="162">
        <v>2300</v>
      </c>
      <c r="H13" s="162">
        <v>2300</v>
      </c>
      <c r="I13" s="282">
        <v>2300</v>
      </c>
    </row>
    <row r="14" spans="1:10" s="9" customFormat="1" ht="11.65" customHeight="1">
      <c r="A14" s="278">
        <v>133014</v>
      </c>
      <c r="B14" s="7" t="s">
        <v>12</v>
      </c>
      <c r="C14" s="162">
        <v>4163</v>
      </c>
      <c r="D14" s="162">
        <v>4163</v>
      </c>
      <c r="E14" s="275">
        <v>4160</v>
      </c>
      <c r="F14" s="162">
        <v>4163</v>
      </c>
      <c r="G14" s="162">
        <v>4163</v>
      </c>
      <c r="H14" s="162">
        <v>4163</v>
      </c>
      <c r="I14" s="276">
        <v>4163</v>
      </c>
    </row>
    <row r="15" spans="1:10" s="9" customFormat="1" ht="11.65" customHeight="1">
      <c r="A15" s="271" t="s">
        <v>13</v>
      </c>
      <c r="B15" s="15"/>
      <c r="C15" s="167">
        <f>SUM(C16:C18)</f>
        <v>821</v>
      </c>
      <c r="D15" s="165">
        <f>SUM(D16:D18)</f>
        <v>668</v>
      </c>
      <c r="E15" s="281">
        <f>SUM(E16:E18)</f>
        <v>760</v>
      </c>
      <c r="F15" s="165">
        <f>SUM(F16:F18)</f>
        <v>790</v>
      </c>
      <c r="G15" s="283">
        <f>SUM(G16:G17)</f>
        <v>820</v>
      </c>
      <c r="H15" s="283">
        <f>SUM(H16:H17)</f>
        <v>820</v>
      </c>
      <c r="I15" s="284">
        <f>SUM(I16:I17)</f>
        <v>820</v>
      </c>
    </row>
    <row r="16" spans="1:10" s="17" customFormat="1" ht="11.65" customHeight="1">
      <c r="A16" s="277">
        <v>212002</v>
      </c>
      <c r="B16" s="13" t="s">
        <v>126</v>
      </c>
      <c r="C16" s="166">
        <v>609</v>
      </c>
      <c r="D16" s="162">
        <v>576</v>
      </c>
      <c r="E16" s="275">
        <v>610</v>
      </c>
      <c r="F16" s="162">
        <v>580</v>
      </c>
      <c r="G16" s="162">
        <v>600</v>
      </c>
      <c r="H16" s="162">
        <v>600</v>
      </c>
      <c r="I16" s="276">
        <v>600</v>
      </c>
    </row>
    <row r="17" spans="1:9" s="9" customFormat="1" ht="11.65" customHeight="1">
      <c r="A17" s="277">
        <v>212003</v>
      </c>
      <c r="B17" s="13" t="s">
        <v>127</v>
      </c>
      <c r="C17" s="166">
        <v>175</v>
      </c>
      <c r="D17" s="162">
        <v>62</v>
      </c>
      <c r="E17" s="275">
        <v>150</v>
      </c>
      <c r="F17" s="162">
        <v>210</v>
      </c>
      <c r="G17" s="166">
        <v>220</v>
      </c>
      <c r="H17" s="166">
        <v>220</v>
      </c>
      <c r="I17" s="279">
        <v>220</v>
      </c>
    </row>
    <row r="18" spans="1:9" s="9" customFormat="1" ht="11.65" customHeight="1">
      <c r="A18" s="277">
        <v>212004</v>
      </c>
      <c r="B18" s="80" t="s">
        <v>134</v>
      </c>
      <c r="C18" s="166">
        <v>37</v>
      </c>
      <c r="D18" s="162">
        <v>30</v>
      </c>
      <c r="E18" s="275">
        <v>0</v>
      </c>
      <c r="F18" s="162">
        <v>0</v>
      </c>
      <c r="G18" s="162"/>
      <c r="H18" s="162"/>
      <c r="I18" s="276"/>
    </row>
    <row r="19" spans="1:9" s="9" customFormat="1" ht="11.65" customHeight="1">
      <c r="A19" s="271" t="s">
        <v>14</v>
      </c>
      <c r="B19" s="15"/>
      <c r="C19" s="167">
        <f t="shared" ref="C19:I19" si="2">SUM(C20:C24)</f>
        <v>953</v>
      </c>
      <c r="D19" s="165">
        <f t="shared" si="2"/>
        <v>800</v>
      </c>
      <c r="E19" s="281">
        <f t="shared" si="2"/>
        <v>900</v>
      </c>
      <c r="F19" s="165">
        <f t="shared" si="2"/>
        <v>340</v>
      </c>
      <c r="G19" s="285">
        <f t="shared" si="2"/>
        <v>360</v>
      </c>
      <c r="H19" s="285">
        <f t="shared" si="2"/>
        <v>370</v>
      </c>
      <c r="I19" s="286">
        <f t="shared" si="2"/>
        <v>370</v>
      </c>
    </row>
    <row r="20" spans="1:9" s="9" customFormat="1" ht="11.65" customHeight="1">
      <c r="A20" s="277">
        <v>221004</v>
      </c>
      <c r="B20" s="13" t="s">
        <v>15</v>
      </c>
      <c r="C20" s="166">
        <v>450</v>
      </c>
      <c r="D20" s="162">
        <v>268</v>
      </c>
      <c r="E20" s="275">
        <v>420</v>
      </c>
      <c r="F20" s="162">
        <v>150</v>
      </c>
      <c r="G20" s="166">
        <v>160</v>
      </c>
      <c r="H20" s="166">
        <v>170</v>
      </c>
      <c r="I20" s="279">
        <v>170</v>
      </c>
    </row>
    <row r="21" spans="1:9" s="9" customFormat="1" ht="11.65" customHeight="1">
      <c r="A21" s="287">
        <v>222003</v>
      </c>
      <c r="B21" s="288" t="s">
        <v>135</v>
      </c>
      <c r="C21" s="166">
        <v>0</v>
      </c>
      <c r="D21" s="162">
        <v>0</v>
      </c>
      <c r="E21" s="275">
        <v>280</v>
      </c>
      <c r="F21" s="162">
        <v>0</v>
      </c>
      <c r="G21" s="166">
        <v>0</v>
      </c>
      <c r="H21" s="166">
        <v>0</v>
      </c>
      <c r="I21" s="279">
        <v>0</v>
      </c>
    </row>
    <row r="22" spans="1:9" s="9" customFormat="1" ht="11.65" customHeight="1">
      <c r="A22" s="277">
        <v>223001</v>
      </c>
      <c r="B22" s="21" t="s">
        <v>16</v>
      </c>
      <c r="C22" s="289">
        <v>380</v>
      </c>
      <c r="D22" s="290">
        <v>477</v>
      </c>
      <c r="E22" s="291">
        <v>200</v>
      </c>
      <c r="F22" s="290">
        <v>190</v>
      </c>
      <c r="G22" s="289">
        <v>200</v>
      </c>
      <c r="H22" s="289">
        <v>200</v>
      </c>
      <c r="I22" s="292">
        <v>200</v>
      </c>
    </row>
    <row r="23" spans="1:9" s="9" customFormat="1" ht="11.65" customHeight="1">
      <c r="A23" s="277">
        <v>223001</v>
      </c>
      <c r="B23" s="293" t="s">
        <v>167</v>
      </c>
      <c r="C23" s="21">
        <v>97</v>
      </c>
      <c r="D23" s="162">
        <v>35</v>
      </c>
      <c r="E23" s="162">
        <v>0</v>
      </c>
      <c r="F23" s="162">
        <v>0</v>
      </c>
      <c r="G23" s="166"/>
      <c r="H23" s="166"/>
      <c r="I23" s="279"/>
    </row>
    <row r="24" spans="1:9" s="9" customFormat="1" ht="11.65" customHeight="1">
      <c r="A24" s="277">
        <v>223004</v>
      </c>
      <c r="B24" s="293" t="s">
        <v>136</v>
      </c>
      <c r="C24" s="294">
        <v>26</v>
      </c>
      <c r="D24" s="295">
        <v>20</v>
      </c>
      <c r="E24" s="296">
        <v>0</v>
      </c>
      <c r="F24" s="295">
        <v>0</v>
      </c>
      <c r="G24" s="294"/>
      <c r="H24" s="294"/>
      <c r="I24" s="297"/>
    </row>
    <row r="25" spans="1:9" s="9" customFormat="1" ht="11.65" customHeight="1">
      <c r="A25" s="278">
        <v>242000</v>
      </c>
      <c r="B25" s="50" t="s">
        <v>190</v>
      </c>
      <c r="C25" s="294"/>
      <c r="D25" s="295">
        <v>0</v>
      </c>
      <c r="E25" s="296">
        <v>10</v>
      </c>
      <c r="F25" s="295">
        <v>0</v>
      </c>
      <c r="G25" s="294"/>
      <c r="H25" s="294"/>
      <c r="I25" s="297"/>
    </row>
    <row r="26" spans="1:9" s="9" customFormat="1" ht="11.65" customHeight="1">
      <c r="A26" s="298" t="s">
        <v>137</v>
      </c>
      <c r="B26" s="299"/>
      <c r="C26" s="169">
        <v>4</v>
      </c>
      <c r="D26" s="170">
        <v>1</v>
      </c>
      <c r="E26" s="161">
        <v>10</v>
      </c>
      <c r="F26" s="170">
        <v>0</v>
      </c>
      <c r="G26" s="285">
        <v>10</v>
      </c>
      <c r="H26" s="285">
        <v>20</v>
      </c>
      <c r="I26" s="286">
        <v>20</v>
      </c>
    </row>
    <row r="27" spans="1:9" s="19" customFormat="1" ht="11.65" customHeight="1">
      <c r="A27" s="300">
        <v>242000</v>
      </c>
      <c r="B27" s="80" t="s">
        <v>138</v>
      </c>
      <c r="C27" s="163">
        <v>1</v>
      </c>
      <c r="D27" s="164">
        <v>0</v>
      </c>
      <c r="E27" s="280">
        <v>10</v>
      </c>
      <c r="F27" s="164">
        <v>0</v>
      </c>
      <c r="G27" s="163">
        <v>10</v>
      </c>
      <c r="H27" s="163">
        <v>20</v>
      </c>
      <c r="I27" s="301">
        <v>20</v>
      </c>
    </row>
    <row r="28" spans="1:9" s="9" customFormat="1" ht="11.65" customHeight="1">
      <c r="A28" s="268"/>
      <c r="B28" s="11"/>
      <c r="C28" s="166"/>
      <c r="D28" s="162"/>
      <c r="E28" s="275"/>
      <c r="F28" s="162"/>
      <c r="G28" s="166"/>
      <c r="H28" s="166"/>
      <c r="I28" s="279"/>
    </row>
    <row r="29" spans="1:9" s="9" customFormat="1" ht="11.65" customHeight="1">
      <c r="A29" s="302" t="s">
        <v>17</v>
      </c>
      <c r="B29" s="20"/>
      <c r="C29" s="167">
        <f>SUM(C30:C35)</f>
        <v>133</v>
      </c>
      <c r="D29" s="165">
        <f>SUM(D30:D35)</f>
        <v>329</v>
      </c>
      <c r="E29" s="281">
        <v>0</v>
      </c>
      <c r="F29" s="165">
        <f>SUM(F30:F35)</f>
        <v>1522</v>
      </c>
      <c r="G29" s="272">
        <f>SUM(G30:G35)</f>
        <v>0</v>
      </c>
      <c r="H29" s="272">
        <f>SUM(H30:H35)</f>
        <v>0</v>
      </c>
      <c r="I29" s="273">
        <f>SUM(I30:I35)</f>
        <v>0</v>
      </c>
    </row>
    <row r="30" spans="1:9" s="14" customFormat="1" ht="11.65" customHeight="1">
      <c r="A30" s="277">
        <v>291003</v>
      </c>
      <c r="B30" s="80" t="s">
        <v>139</v>
      </c>
      <c r="C30" s="166">
        <v>0</v>
      </c>
      <c r="D30" s="162">
        <v>0</v>
      </c>
      <c r="E30" s="275">
        <v>0</v>
      </c>
      <c r="F30" s="162">
        <v>0</v>
      </c>
      <c r="G30" s="162">
        <v>0</v>
      </c>
      <c r="H30" s="162">
        <v>0</v>
      </c>
      <c r="I30" s="276">
        <v>0</v>
      </c>
    </row>
    <row r="31" spans="1:9" s="14" customFormat="1" ht="11.65" customHeight="1">
      <c r="A31" s="277">
        <v>291004</v>
      </c>
      <c r="B31" s="80" t="s">
        <v>140</v>
      </c>
      <c r="C31" s="166">
        <v>0</v>
      </c>
      <c r="D31" s="162">
        <v>0</v>
      </c>
      <c r="E31" s="275">
        <v>0</v>
      </c>
      <c r="F31" s="162">
        <v>90</v>
      </c>
      <c r="G31" s="162">
        <v>0</v>
      </c>
      <c r="H31" s="162">
        <v>0</v>
      </c>
      <c r="I31" s="276">
        <v>0</v>
      </c>
    </row>
    <row r="32" spans="1:9" s="14" customFormat="1" ht="11.65" customHeight="1">
      <c r="A32" s="277">
        <v>292017</v>
      </c>
      <c r="B32" s="80" t="s">
        <v>191</v>
      </c>
      <c r="C32" s="166">
        <v>56</v>
      </c>
      <c r="D32" s="162">
        <v>269</v>
      </c>
      <c r="E32" s="275">
        <v>0</v>
      </c>
      <c r="F32" s="162">
        <v>520</v>
      </c>
      <c r="G32" s="162">
        <v>0</v>
      </c>
      <c r="H32" s="162">
        <v>0</v>
      </c>
      <c r="I32" s="276">
        <v>0</v>
      </c>
    </row>
    <row r="33" spans="1:9" s="14" customFormat="1" ht="11.65" customHeight="1">
      <c r="A33" s="277">
        <v>292012</v>
      </c>
      <c r="B33" s="80" t="s">
        <v>192</v>
      </c>
      <c r="C33" s="166"/>
      <c r="D33" s="162">
        <v>0</v>
      </c>
      <c r="E33" s="275"/>
      <c r="F33" s="162">
        <v>912</v>
      </c>
      <c r="G33" s="162">
        <v>0</v>
      </c>
      <c r="H33" s="162">
        <v>0</v>
      </c>
      <c r="I33" s="276">
        <v>0</v>
      </c>
    </row>
    <row r="34" spans="1:9" s="9" customFormat="1" ht="11.65" customHeight="1">
      <c r="A34" s="303" t="s">
        <v>141</v>
      </c>
      <c r="B34" s="80" t="s">
        <v>142</v>
      </c>
      <c r="C34" s="166">
        <v>55</v>
      </c>
      <c r="D34" s="162">
        <v>60</v>
      </c>
      <c r="E34" s="275">
        <v>0</v>
      </c>
      <c r="F34" s="162">
        <v>0</v>
      </c>
      <c r="G34" s="162"/>
      <c r="H34" s="162"/>
      <c r="I34" s="276"/>
    </row>
    <row r="35" spans="1:9" s="9" customFormat="1" ht="11.65" customHeight="1">
      <c r="A35" s="277">
        <v>292027</v>
      </c>
      <c r="B35" s="80" t="s">
        <v>168</v>
      </c>
      <c r="C35" s="166">
        <v>22</v>
      </c>
      <c r="D35" s="162">
        <v>0</v>
      </c>
      <c r="E35" s="275">
        <v>0</v>
      </c>
      <c r="F35" s="162">
        <v>0</v>
      </c>
      <c r="G35" s="166"/>
      <c r="H35" s="166"/>
      <c r="I35" s="279"/>
    </row>
    <row r="36" spans="1:9" s="9" customFormat="1" ht="11.65" customHeight="1">
      <c r="A36" s="271" t="s">
        <v>18</v>
      </c>
      <c r="B36" s="12"/>
      <c r="C36" s="170">
        <f>SUM(C38:C44)</f>
        <v>7663</v>
      </c>
      <c r="D36" s="170">
        <f>SUM(D37:D46)</f>
        <v>5875</v>
      </c>
      <c r="E36" s="161">
        <f>SUM(E38:E46)</f>
        <v>2930</v>
      </c>
      <c r="F36" s="170">
        <f>SUM(F37:F46)</f>
        <v>3519</v>
      </c>
      <c r="G36" s="165">
        <f>SUM(G37:G46)</f>
        <v>4130</v>
      </c>
      <c r="H36" s="165">
        <f>SUM(H37:H46)</f>
        <v>730</v>
      </c>
      <c r="I36" s="304">
        <f>SUM(I37:I46)</f>
        <v>730</v>
      </c>
    </row>
    <row r="37" spans="1:9" s="9" customFormat="1" ht="11.65" customHeight="1">
      <c r="A37" s="305">
        <v>311</v>
      </c>
      <c r="B37" s="80" t="s">
        <v>169</v>
      </c>
      <c r="C37" s="164">
        <v>700</v>
      </c>
      <c r="D37" s="164">
        <v>1400</v>
      </c>
      <c r="E37" s="280">
        <v>0</v>
      </c>
      <c r="F37" s="164">
        <v>0</v>
      </c>
      <c r="G37" s="164"/>
      <c r="H37" s="164"/>
      <c r="I37" s="282"/>
    </row>
    <row r="38" spans="1:9" s="9" customFormat="1" ht="11.65" customHeight="1">
      <c r="A38" s="277">
        <v>312001</v>
      </c>
      <c r="B38" s="80" t="s">
        <v>170</v>
      </c>
      <c r="C38" s="166">
        <v>194</v>
      </c>
      <c r="D38" s="162">
        <v>0</v>
      </c>
      <c r="E38" s="275"/>
      <c r="F38" s="162"/>
      <c r="G38" s="162">
        <v>140</v>
      </c>
      <c r="H38" s="162">
        <v>140</v>
      </c>
      <c r="I38" s="276">
        <v>140</v>
      </c>
    </row>
    <row r="39" spans="1:9" s="9" customFormat="1" ht="11.65" customHeight="1">
      <c r="A39" s="277">
        <v>312001</v>
      </c>
      <c r="B39" s="80" t="s">
        <v>171</v>
      </c>
      <c r="C39" s="166">
        <v>19</v>
      </c>
      <c r="D39" s="162">
        <v>0</v>
      </c>
      <c r="E39" s="275"/>
      <c r="F39" s="162"/>
      <c r="G39" s="162">
        <v>60</v>
      </c>
      <c r="H39" s="162">
        <v>60</v>
      </c>
      <c r="I39" s="276">
        <v>60</v>
      </c>
    </row>
    <row r="40" spans="1:9" s="9" customFormat="1" ht="11.65" customHeight="1">
      <c r="A40" s="277">
        <v>312001</v>
      </c>
      <c r="B40" s="80" t="s">
        <v>172</v>
      </c>
      <c r="C40" s="166">
        <v>75</v>
      </c>
      <c r="D40" s="162">
        <v>0</v>
      </c>
      <c r="E40" s="275"/>
      <c r="F40" s="162"/>
      <c r="G40" s="162">
        <v>80</v>
      </c>
      <c r="H40" s="162">
        <v>80</v>
      </c>
      <c r="I40" s="276">
        <v>80</v>
      </c>
    </row>
    <row r="41" spans="1:9" s="9" customFormat="1" ht="11.65" customHeight="1">
      <c r="A41" s="277">
        <v>312001</v>
      </c>
      <c r="B41" s="13" t="s">
        <v>19</v>
      </c>
      <c r="C41" s="166">
        <v>55</v>
      </c>
      <c r="D41" s="162">
        <v>0</v>
      </c>
      <c r="E41" s="275"/>
      <c r="F41" s="162"/>
      <c r="G41" s="162">
        <v>50</v>
      </c>
      <c r="H41" s="162">
        <v>50</v>
      </c>
      <c r="I41" s="276">
        <v>50</v>
      </c>
    </row>
    <row r="42" spans="1:9" s="9" customFormat="1" ht="11.65" customHeight="1">
      <c r="A42" s="306">
        <v>312001</v>
      </c>
      <c r="B42" s="307" t="s">
        <v>173</v>
      </c>
      <c r="C42" s="308">
        <v>4952</v>
      </c>
      <c r="D42" s="308">
        <v>3257</v>
      </c>
      <c r="E42" s="309">
        <v>0</v>
      </c>
      <c r="F42" s="308">
        <v>0</v>
      </c>
      <c r="G42" s="308">
        <v>0</v>
      </c>
      <c r="H42" s="308">
        <v>0</v>
      </c>
      <c r="I42" s="310">
        <v>0</v>
      </c>
    </row>
    <row r="43" spans="1:9" s="9" customFormat="1" ht="11.65" customHeight="1">
      <c r="A43" s="311">
        <v>312001</v>
      </c>
      <c r="B43" s="312" t="s">
        <v>174</v>
      </c>
      <c r="C43" s="313">
        <v>623</v>
      </c>
      <c r="D43" s="313">
        <v>0</v>
      </c>
      <c r="E43" s="314">
        <v>0</v>
      </c>
      <c r="F43" s="313">
        <v>526</v>
      </c>
      <c r="G43" s="313">
        <v>0</v>
      </c>
      <c r="H43" s="313">
        <v>0</v>
      </c>
      <c r="I43" s="315">
        <v>0</v>
      </c>
    </row>
    <row r="44" spans="1:9" s="9" customFormat="1" ht="11.65" customHeight="1">
      <c r="A44" s="277">
        <v>312001</v>
      </c>
      <c r="B44" s="293" t="s">
        <v>175</v>
      </c>
      <c r="C44" s="166">
        <v>1745</v>
      </c>
      <c r="D44" s="162">
        <v>0</v>
      </c>
      <c r="E44" s="275">
        <v>0</v>
      </c>
      <c r="F44" s="162">
        <v>0</v>
      </c>
      <c r="G44" s="166">
        <v>0</v>
      </c>
      <c r="H44" s="166">
        <v>0</v>
      </c>
      <c r="I44" s="279">
        <v>0</v>
      </c>
    </row>
    <row r="45" spans="1:9" s="9" customFormat="1" ht="11.65" customHeight="1">
      <c r="A45" s="277">
        <v>312008</v>
      </c>
      <c r="B45" s="293" t="s">
        <v>176</v>
      </c>
      <c r="C45" s="289">
        <v>0</v>
      </c>
      <c r="D45" s="290">
        <v>1200</v>
      </c>
      <c r="E45" s="291">
        <v>2600</v>
      </c>
      <c r="F45" s="290">
        <v>2600</v>
      </c>
      <c r="G45" s="289">
        <v>3400</v>
      </c>
      <c r="H45" s="289">
        <v>0</v>
      </c>
      <c r="I45" s="292">
        <v>0</v>
      </c>
    </row>
    <row r="46" spans="1:9" s="9" customFormat="1" ht="11.65" customHeight="1">
      <c r="A46" s="316">
        <v>312012</v>
      </c>
      <c r="B46" s="175" t="s">
        <v>193</v>
      </c>
      <c r="C46" s="289">
        <v>93</v>
      </c>
      <c r="D46" s="290">
        <v>18</v>
      </c>
      <c r="E46" s="291">
        <v>330</v>
      </c>
      <c r="F46" s="290">
        <v>393</v>
      </c>
      <c r="G46" s="289">
        <v>400</v>
      </c>
      <c r="H46" s="289">
        <v>400</v>
      </c>
      <c r="I46" s="292">
        <v>400</v>
      </c>
    </row>
    <row r="47" spans="1:9" s="9" customFormat="1" ht="11.65" customHeight="1">
      <c r="A47" s="317" t="s">
        <v>20</v>
      </c>
      <c r="B47" s="318"/>
      <c r="C47" s="172">
        <f>SUM(C36+C29+C26+C19+C15+C11+C6)</f>
        <v>68666</v>
      </c>
      <c r="D47" s="172">
        <f>SUM(D6+D11+D15+D19+D26+D29+D36)</f>
        <v>68380</v>
      </c>
      <c r="E47" s="319">
        <f>SUM(E36+E29+E26+E19+E15+E11+E6)</f>
        <v>64790</v>
      </c>
      <c r="F47" s="172">
        <f>SUM(F6+F11+F15+F19+F29+F36)</f>
        <v>78463</v>
      </c>
      <c r="G47" s="172">
        <f>SUM(G36+G26+G19+G15+G11+G6+J51)</f>
        <v>78203</v>
      </c>
      <c r="H47" s="172">
        <f>SUM(H36+H29+H26+H19+H15+H11+H6)</f>
        <v>74823</v>
      </c>
      <c r="I47" s="320">
        <f>SUM(I36+I29+I26+I19+I15+I11+I6)</f>
        <v>74823</v>
      </c>
    </row>
    <row r="48" spans="1:9" s="9" customFormat="1" ht="11.65" customHeight="1">
      <c r="A48" s="321"/>
      <c r="B48" s="22"/>
      <c r="C48" s="22"/>
      <c r="D48" s="23"/>
      <c r="E48" s="22"/>
      <c r="F48" s="322"/>
      <c r="G48" s="323"/>
      <c r="H48" s="323"/>
      <c r="I48" s="324"/>
    </row>
    <row r="49" spans="1:9" s="9" customFormat="1" ht="11.65" customHeight="1">
      <c r="A49" s="325" t="s">
        <v>21</v>
      </c>
      <c r="B49" s="24"/>
      <c r="C49" s="173">
        <v>2016</v>
      </c>
      <c r="D49" s="173">
        <v>2017</v>
      </c>
      <c r="E49" s="326">
        <v>2018</v>
      </c>
      <c r="F49" s="173">
        <v>2018</v>
      </c>
      <c r="G49" s="327">
        <v>2019</v>
      </c>
      <c r="H49" s="327">
        <v>2020</v>
      </c>
      <c r="I49" s="328">
        <v>2021</v>
      </c>
    </row>
    <row r="50" spans="1:9" s="9" customFormat="1" ht="11.65" customHeight="1">
      <c r="A50" s="329" t="s">
        <v>22</v>
      </c>
      <c r="B50" s="12"/>
      <c r="C50" s="169"/>
      <c r="D50" s="170"/>
      <c r="E50" s="330"/>
      <c r="F50" s="174"/>
      <c r="G50" s="165"/>
      <c r="H50" s="165"/>
      <c r="I50" s="304"/>
    </row>
    <row r="51" spans="1:9" s="9" customFormat="1" ht="11.65" customHeight="1">
      <c r="A51" s="277"/>
      <c r="B51" s="80"/>
      <c r="C51" s="166"/>
      <c r="D51" s="162"/>
      <c r="E51" s="160"/>
      <c r="F51" s="166"/>
      <c r="G51" s="162"/>
      <c r="H51" s="162"/>
      <c r="I51" s="276"/>
    </row>
    <row r="52" spans="1:9" s="9" customFormat="1" ht="11.65" customHeight="1">
      <c r="A52" s="331" t="s">
        <v>23</v>
      </c>
      <c r="B52" s="25"/>
      <c r="C52" s="174"/>
      <c r="D52" s="170"/>
      <c r="E52" s="330"/>
      <c r="F52" s="174"/>
      <c r="G52" s="182"/>
      <c r="H52" s="182"/>
      <c r="I52" s="332"/>
    </row>
    <row r="53" spans="1:9" s="9" customFormat="1" ht="11.65" customHeight="1">
      <c r="A53" s="277">
        <v>322001</v>
      </c>
      <c r="B53" s="80" t="s">
        <v>143</v>
      </c>
      <c r="C53" s="166"/>
      <c r="D53" s="162"/>
      <c r="E53" s="160">
        <v>0</v>
      </c>
      <c r="F53" s="166">
        <v>7050</v>
      </c>
      <c r="G53" s="162">
        <v>7050</v>
      </c>
      <c r="H53" s="162"/>
      <c r="I53" s="276"/>
    </row>
    <row r="54" spans="1:9" s="9" customFormat="1" ht="11.65" customHeight="1">
      <c r="A54" s="277"/>
      <c r="B54" s="13"/>
      <c r="C54" s="166"/>
      <c r="D54" s="162"/>
      <c r="E54" s="160"/>
      <c r="F54" s="166"/>
      <c r="G54" s="162"/>
      <c r="H54" s="162"/>
      <c r="I54" s="276"/>
    </row>
    <row r="55" spans="1:9" s="9" customFormat="1" ht="11.65" customHeight="1">
      <c r="A55" s="333" t="s">
        <v>24</v>
      </c>
      <c r="B55" s="26"/>
      <c r="C55" s="177">
        <v>0</v>
      </c>
      <c r="D55" s="178">
        <f>SUM(D50+D52)</f>
        <v>0</v>
      </c>
      <c r="E55" s="334">
        <v>0</v>
      </c>
      <c r="F55" s="177">
        <f>SUM(F52:F54)</f>
        <v>7050</v>
      </c>
      <c r="G55" s="172">
        <f>SUM(G52:G54)</f>
        <v>7050</v>
      </c>
      <c r="H55" s="172">
        <f>H50+H52</f>
        <v>0</v>
      </c>
      <c r="I55" s="320">
        <f>I50+I52</f>
        <v>0</v>
      </c>
    </row>
    <row r="56" spans="1:9" s="9" customFormat="1" ht="11.65" customHeight="1">
      <c r="A56" s="335"/>
      <c r="B56" s="27"/>
      <c r="C56" s="27"/>
      <c r="D56" s="8"/>
      <c r="E56" s="27"/>
      <c r="F56" s="322"/>
      <c r="G56" s="323"/>
      <c r="H56" s="323"/>
      <c r="I56" s="324"/>
    </row>
    <row r="57" spans="1:9" s="9" customFormat="1" ht="11.65" customHeight="1">
      <c r="A57" s="336" t="s">
        <v>25</v>
      </c>
      <c r="B57" s="28"/>
      <c r="C57" s="179">
        <v>2016</v>
      </c>
      <c r="D57" s="180">
        <v>2017</v>
      </c>
      <c r="E57" s="179">
        <v>2018</v>
      </c>
      <c r="F57" s="173">
        <v>2018</v>
      </c>
      <c r="G57" s="327">
        <v>2019</v>
      </c>
      <c r="H57" s="327">
        <v>2020</v>
      </c>
      <c r="I57" s="328">
        <v>2021</v>
      </c>
    </row>
    <row r="58" spans="1:9" s="9" customFormat="1" ht="11.65" customHeight="1">
      <c r="A58" s="329" t="s">
        <v>26</v>
      </c>
      <c r="B58" s="12"/>
      <c r="C58" s="170"/>
      <c r="D58" s="170"/>
      <c r="E58" s="330"/>
      <c r="F58" s="174"/>
      <c r="G58" s="165"/>
      <c r="H58" s="165"/>
      <c r="I58" s="304"/>
    </row>
    <row r="59" spans="1:9" s="9" customFormat="1" ht="11.65" customHeight="1">
      <c r="A59" s="277"/>
      <c r="B59" s="13"/>
      <c r="C59" s="162"/>
      <c r="D59" s="162"/>
      <c r="E59" s="160"/>
      <c r="F59" s="166"/>
      <c r="G59" s="164"/>
      <c r="H59" s="164"/>
      <c r="I59" s="282"/>
    </row>
    <row r="60" spans="1:9" s="9" customFormat="1" ht="11.65" customHeight="1">
      <c r="A60" s="337" t="s">
        <v>27</v>
      </c>
      <c r="B60" s="12"/>
      <c r="C60" s="182"/>
      <c r="D60" s="170"/>
      <c r="E60" s="330"/>
      <c r="F60" s="174"/>
      <c r="G60" s="338"/>
      <c r="H60" s="338"/>
      <c r="I60" s="339"/>
    </row>
    <row r="61" spans="1:9" s="9" customFormat="1" ht="11.65" customHeight="1">
      <c r="A61" s="277"/>
      <c r="B61" s="80"/>
      <c r="C61" s="162"/>
      <c r="D61" s="162"/>
      <c r="E61" s="160"/>
      <c r="F61" s="166"/>
      <c r="G61" s="164"/>
      <c r="H61" s="164"/>
      <c r="I61" s="282"/>
    </row>
    <row r="62" spans="1:9" s="9" customFormat="1" ht="11.65" customHeight="1">
      <c r="A62" s="340" t="s">
        <v>25</v>
      </c>
      <c r="B62" s="29"/>
      <c r="C62" s="183">
        <v>0</v>
      </c>
      <c r="D62" s="183">
        <v>0</v>
      </c>
      <c r="E62" s="341">
        <v>0</v>
      </c>
      <c r="F62" s="184">
        <v>0</v>
      </c>
      <c r="G62" s="342">
        <v>0</v>
      </c>
      <c r="H62" s="342">
        <v>0</v>
      </c>
      <c r="I62" s="343">
        <v>0</v>
      </c>
    </row>
    <row r="63" spans="1:9" s="9" customFormat="1" ht="11.65" customHeight="1">
      <c r="A63" s="344"/>
      <c r="B63" s="345"/>
      <c r="C63" s="346" t="s">
        <v>129</v>
      </c>
      <c r="D63" s="346" t="s">
        <v>129</v>
      </c>
      <c r="E63" s="347" t="s">
        <v>130</v>
      </c>
      <c r="F63" s="348" t="s">
        <v>165</v>
      </c>
      <c r="G63" s="346" t="s">
        <v>128</v>
      </c>
      <c r="H63" s="346" t="s">
        <v>128</v>
      </c>
      <c r="I63" s="349" t="s">
        <v>128</v>
      </c>
    </row>
    <row r="64" spans="1:9" s="9" customFormat="1" ht="11.65" customHeight="1">
      <c r="A64" s="344"/>
      <c r="B64" s="345"/>
      <c r="C64" s="346" t="s">
        <v>131</v>
      </c>
      <c r="D64" s="346" t="s">
        <v>131</v>
      </c>
      <c r="E64" s="347" t="s">
        <v>132</v>
      </c>
      <c r="F64" s="348" t="s">
        <v>166</v>
      </c>
      <c r="G64" s="346" t="s">
        <v>131</v>
      </c>
      <c r="H64" s="346" t="s">
        <v>131</v>
      </c>
      <c r="I64" s="349" t="s">
        <v>131</v>
      </c>
    </row>
    <row r="65" spans="1:9" s="9" customFormat="1" ht="11.25">
      <c r="A65" s="350"/>
      <c r="B65" s="351"/>
      <c r="C65" s="352">
        <v>2016</v>
      </c>
      <c r="D65" s="352">
        <v>2017</v>
      </c>
      <c r="E65" s="353">
        <v>2018</v>
      </c>
      <c r="F65" s="354">
        <v>2018</v>
      </c>
      <c r="G65" s="352">
        <v>2019</v>
      </c>
      <c r="H65" s="352">
        <v>2020</v>
      </c>
      <c r="I65" s="355">
        <v>2021</v>
      </c>
    </row>
    <row r="66" spans="1:9" s="9" customFormat="1" ht="15">
      <c r="A66" s="356" t="s">
        <v>0</v>
      </c>
      <c r="B66" s="357"/>
      <c r="C66" s="425">
        <v>68666</v>
      </c>
      <c r="D66" s="425">
        <v>68380</v>
      </c>
      <c r="E66" s="426">
        <v>64790</v>
      </c>
      <c r="F66" s="425">
        <v>78463</v>
      </c>
      <c r="G66" s="358">
        <v>78203</v>
      </c>
      <c r="H66" s="358">
        <v>74823</v>
      </c>
      <c r="I66" s="359">
        <v>74823</v>
      </c>
    </row>
    <row r="67" spans="1:9" s="9" customFormat="1" ht="15">
      <c r="A67" s="360" t="s">
        <v>21</v>
      </c>
      <c r="B67" s="30"/>
      <c r="C67" s="420">
        <v>0</v>
      </c>
      <c r="D67" s="420">
        <v>0</v>
      </c>
      <c r="E67" s="427">
        <v>0</v>
      </c>
      <c r="F67" s="420">
        <v>7050</v>
      </c>
      <c r="G67" s="361">
        <v>7050</v>
      </c>
      <c r="H67" s="361">
        <v>0</v>
      </c>
      <c r="I67" s="362">
        <v>0</v>
      </c>
    </row>
    <row r="68" spans="1:9" ht="15">
      <c r="A68" s="360" t="s">
        <v>25</v>
      </c>
      <c r="B68" s="30"/>
      <c r="C68" s="420">
        <v>0</v>
      </c>
      <c r="D68" s="420">
        <v>0</v>
      </c>
      <c r="E68" s="427">
        <v>0</v>
      </c>
      <c r="F68" s="420">
        <v>0</v>
      </c>
      <c r="G68" s="361">
        <v>0</v>
      </c>
      <c r="H68" s="361">
        <v>0</v>
      </c>
      <c r="I68" s="362">
        <v>0</v>
      </c>
    </row>
    <row r="69" spans="1:9" ht="15">
      <c r="A69" s="363"/>
      <c r="B69" s="31"/>
      <c r="C69" s="186"/>
      <c r="D69" s="185"/>
      <c r="E69" s="364"/>
      <c r="F69" s="186"/>
      <c r="G69" s="361"/>
      <c r="H69" s="361"/>
      <c r="I69" s="362"/>
    </row>
    <row r="70" spans="1:9" ht="15">
      <c r="A70" s="365" t="s">
        <v>28</v>
      </c>
      <c r="B70" s="351"/>
      <c r="C70" s="366">
        <f>SUM(C66:C68)</f>
        <v>68666</v>
      </c>
      <c r="D70" s="366">
        <f>SUM(D66:D68)</f>
        <v>68380</v>
      </c>
      <c r="E70" s="367">
        <f>SUM(E66:E69)</f>
        <v>64790</v>
      </c>
      <c r="F70" s="366">
        <f>SUM(F66:F69)</f>
        <v>85513</v>
      </c>
      <c r="G70" s="368">
        <f>SUM(G66:G69)</f>
        <v>85253</v>
      </c>
      <c r="H70" s="368">
        <f>SUM(H66:H69)</f>
        <v>74823</v>
      </c>
      <c r="I70" s="369">
        <f>SUM(I66:I69)</f>
        <v>74823</v>
      </c>
    </row>
    <row r="72" spans="1:9" ht="15">
      <c r="A72" s="251" t="s">
        <v>194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73"/>
  <sheetViews>
    <sheetView workbookViewId="0">
      <selection activeCell="M89" sqref="M89"/>
    </sheetView>
  </sheetViews>
  <sheetFormatPr defaultColWidth="9.140625" defaultRowHeight="11.25" outlineLevelRow="2"/>
  <cols>
    <col min="1" max="1" width="7.42578125" style="32" customWidth="1"/>
    <col min="2" max="2" width="9.140625" style="33" customWidth="1"/>
    <col min="3" max="3" width="38.140625" style="34" customWidth="1"/>
    <col min="4" max="7" width="9.7109375" style="34" customWidth="1"/>
    <col min="8" max="10" width="9.7109375" style="32" customWidth="1"/>
    <col min="11" max="16384" width="9.140625" style="32"/>
  </cols>
  <sheetData>
    <row r="1" spans="1:10">
      <c r="C1" s="35"/>
      <c r="D1" s="35"/>
      <c r="E1" s="35"/>
      <c r="F1" s="35"/>
      <c r="G1" s="35"/>
      <c r="H1" s="36"/>
      <c r="I1" s="36"/>
      <c r="J1" s="36"/>
    </row>
    <row r="2" spans="1:10" ht="30" customHeight="1">
      <c r="A2" s="187" t="s">
        <v>128</v>
      </c>
      <c r="B2" s="37"/>
      <c r="C2" s="38" t="s">
        <v>189</v>
      </c>
      <c r="D2" s="38"/>
      <c r="E2" s="38"/>
      <c r="F2" s="38"/>
      <c r="G2" s="38"/>
      <c r="H2" s="39"/>
      <c r="I2" s="39"/>
      <c r="J2" s="40"/>
    </row>
    <row r="3" spans="1:10" ht="11.25" customHeight="1">
      <c r="A3" s="41"/>
      <c r="B3" s="42"/>
      <c r="C3" s="43"/>
      <c r="D3" s="159" t="s">
        <v>129</v>
      </c>
      <c r="E3" s="159" t="s">
        <v>129</v>
      </c>
      <c r="F3" s="159" t="s">
        <v>130</v>
      </c>
      <c r="G3" s="159" t="s">
        <v>177</v>
      </c>
      <c r="H3" s="159" t="s">
        <v>128</v>
      </c>
      <c r="I3" s="159" t="s">
        <v>128</v>
      </c>
      <c r="J3" s="159" t="s">
        <v>128</v>
      </c>
    </row>
    <row r="4" spans="1:10" ht="12" customHeight="1">
      <c r="A4" s="188"/>
      <c r="B4" s="44"/>
      <c r="C4" s="45"/>
      <c r="D4" s="370" t="s">
        <v>131</v>
      </c>
      <c r="E4" s="370" t="s">
        <v>131</v>
      </c>
      <c r="F4" s="370" t="s">
        <v>132</v>
      </c>
      <c r="G4" s="370" t="s">
        <v>178</v>
      </c>
      <c r="H4" s="371" t="s">
        <v>131</v>
      </c>
      <c r="I4" s="371" t="s">
        <v>131</v>
      </c>
      <c r="J4" s="371" t="s">
        <v>131</v>
      </c>
    </row>
    <row r="5" spans="1:10" ht="20.25" hidden="1" customHeight="1">
      <c r="A5" s="46"/>
      <c r="B5" s="47"/>
      <c r="C5" s="48"/>
      <c r="D5" s="48"/>
      <c r="E5" s="48"/>
      <c r="F5" s="48"/>
      <c r="G5" s="48"/>
      <c r="H5" s="49"/>
      <c r="I5" s="49"/>
      <c r="J5" s="49"/>
    </row>
    <row r="6" spans="1:10" ht="23.25" hidden="1" customHeight="1">
      <c r="A6" s="50"/>
      <c r="B6" s="47"/>
      <c r="C6" s="48"/>
      <c r="D6" s="48"/>
      <c r="E6" s="48"/>
      <c r="F6" s="48"/>
      <c r="G6" s="48"/>
      <c r="H6" s="50"/>
      <c r="I6" s="50"/>
      <c r="J6" s="50"/>
    </row>
    <row r="7" spans="1:10" ht="0.75" hidden="1" customHeight="1">
      <c r="A7" s="46"/>
      <c r="B7" s="47"/>
      <c r="C7" s="48"/>
      <c r="D7" s="48"/>
      <c r="E7" s="48"/>
      <c r="F7" s="48"/>
      <c r="G7" s="48"/>
      <c r="H7" s="51"/>
      <c r="I7" s="51"/>
      <c r="J7" s="51"/>
    </row>
    <row r="8" spans="1:10">
      <c r="A8" s="52" t="s">
        <v>29</v>
      </c>
      <c r="B8" s="53"/>
      <c r="C8" s="54"/>
      <c r="D8" s="372">
        <v>2016</v>
      </c>
      <c r="E8" s="372">
        <v>2017</v>
      </c>
      <c r="F8" s="372">
        <v>2018</v>
      </c>
      <c r="G8" s="372">
        <v>2018</v>
      </c>
      <c r="H8" s="372">
        <v>2019</v>
      </c>
      <c r="I8" s="372">
        <v>2020</v>
      </c>
      <c r="J8" s="372">
        <v>2021</v>
      </c>
    </row>
    <row r="9" spans="1:10" ht="12" customHeight="1">
      <c r="A9" s="56"/>
      <c r="B9" s="57"/>
      <c r="C9" s="58"/>
      <c r="D9" s="189" t="s">
        <v>30</v>
      </c>
      <c r="E9" s="189" t="s">
        <v>30</v>
      </c>
      <c r="F9" s="189" t="s">
        <v>30</v>
      </c>
      <c r="G9" s="373" t="s">
        <v>30</v>
      </c>
      <c r="H9" s="190" t="s">
        <v>30</v>
      </c>
      <c r="I9" s="59" t="s">
        <v>30</v>
      </c>
      <c r="J9" s="59" t="s">
        <v>30</v>
      </c>
    </row>
    <row r="10" spans="1:10" ht="12" customHeight="1">
      <c r="A10" s="60" t="s">
        <v>31</v>
      </c>
      <c r="B10" s="61"/>
      <c r="C10" s="62"/>
      <c r="D10" s="191">
        <f>SUM(D11:D26)</f>
        <v>38865</v>
      </c>
      <c r="E10" s="192">
        <f>SUM(E60+E11+E26+E15)</f>
        <v>61760</v>
      </c>
      <c r="F10" s="374">
        <f>F11+F15+F26+F74+F75</f>
        <v>44205</v>
      </c>
      <c r="G10" s="191">
        <v>70315</v>
      </c>
      <c r="H10" s="170">
        <f>SUM(H26+H15+H11)</f>
        <v>43170</v>
      </c>
      <c r="I10" s="193">
        <f>SUM(I26+I15+I11)</f>
        <v>49610</v>
      </c>
      <c r="J10" s="63">
        <f>SUM(J26+J15+J11)</f>
        <v>49610</v>
      </c>
    </row>
    <row r="11" spans="1:10" ht="12" customHeight="1">
      <c r="A11" s="64"/>
      <c r="B11" s="65">
        <v>610</v>
      </c>
      <c r="C11" s="66" t="s">
        <v>32</v>
      </c>
      <c r="D11" s="194">
        <v>15597</v>
      </c>
      <c r="E11" s="194">
        <v>19848</v>
      </c>
      <c r="F11" s="375">
        <v>18500</v>
      </c>
      <c r="G11" s="194">
        <v>18956</v>
      </c>
      <c r="H11" s="197">
        <v>21000</v>
      </c>
      <c r="I11" s="195">
        <v>21000</v>
      </c>
      <c r="J11" s="67">
        <v>21000</v>
      </c>
    </row>
    <row r="12" spans="1:10" ht="12" hidden="1" customHeight="1" outlineLevel="2">
      <c r="A12" s="68"/>
      <c r="B12" s="57">
        <v>611</v>
      </c>
      <c r="C12" s="58" t="s">
        <v>33</v>
      </c>
      <c r="D12" s="196"/>
      <c r="E12" s="196"/>
      <c r="F12" s="376"/>
      <c r="G12" s="196"/>
      <c r="H12" s="164">
        <v>12800</v>
      </c>
      <c r="I12" s="181">
        <v>14000</v>
      </c>
      <c r="J12" s="16">
        <v>14500</v>
      </c>
    </row>
    <row r="13" spans="1:10" ht="12" hidden="1" customHeight="1" outlineLevel="2">
      <c r="A13" s="56"/>
      <c r="B13" s="57">
        <v>612</v>
      </c>
      <c r="C13" s="58" t="s">
        <v>34</v>
      </c>
      <c r="D13" s="196"/>
      <c r="E13" s="196"/>
      <c r="F13" s="376"/>
      <c r="G13" s="196"/>
      <c r="H13" s="164">
        <v>2500</v>
      </c>
      <c r="I13" s="181">
        <v>3000</v>
      </c>
      <c r="J13" s="16">
        <v>3200</v>
      </c>
    </row>
    <row r="14" spans="1:10" ht="12" hidden="1" customHeight="1" outlineLevel="2">
      <c r="A14" s="56"/>
      <c r="B14" s="69">
        <v>614</v>
      </c>
      <c r="C14" s="58" t="s">
        <v>35</v>
      </c>
      <c r="D14" s="196"/>
      <c r="E14" s="196"/>
      <c r="F14" s="376"/>
      <c r="G14" s="196"/>
      <c r="H14" s="164">
        <v>2500</v>
      </c>
      <c r="I14" s="181">
        <v>2600</v>
      </c>
      <c r="J14" s="16">
        <v>2700</v>
      </c>
    </row>
    <row r="15" spans="1:10" s="72" customFormat="1" ht="12" customHeight="1" collapsed="1">
      <c r="A15" s="70"/>
      <c r="B15" s="71">
        <v>620</v>
      </c>
      <c r="C15" s="66" t="s">
        <v>36</v>
      </c>
      <c r="D15" s="194">
        <v>6786</v>
      </c>
      <c r="E15" s="194">
        <v>7439</v>
      </c>
      <c r="F15" s="375">
        <v>6700</v>
      </c>
      <c r="G15" s="194">
        <v>7330</v>
      </c>
      <c r="H15" s="197">
        <v>8000</v>
      </c>
      <c r="I15" s="195">
        <v>8000</v>
      </c>
      <c r="J15" s="67">
        <v>8000</v>
      </c>
    </row>
    <row r="16" spans="1:10" ht="12" hidden="1" customHeight="1" outlineLevel="1">
      <c r="A16" s="56"/>
      <c r="B16" s="57">
        <v>621</v>
      </c>
      <c r="C16" s="58" t="s">
        <v>37</v>
      </c>
      <c r="D16" s="196"/>
      <c r="E16" s="196"/>
      <c r="F16" s="376"/>
      <c r="G16" s="196"/>
      <c r="H16" s="164">
        <v>2500</v>
      </c>
      <c r="I16" s="181">
        <v>2600</v>
      </c>
      <c r="J16" s="16">
        <v>2700</v>
      </c>
    </row>
    <row r="17" spans="1:10" ht="12" hidden="1" customHeight="1" outlineLevel="1">
      <c r="A17" s="56"/>
      <c r="B17" s="57">
        <v>623</v>
      </c>
      <c r="C17" s="58" t="s">
        <v>38</v>
      </c>
      <c r="D17" s="196"/>
      <c r="E17" s="196"/>
      <c r="F17" s="376"/>
      <c r="G17" s="196"/>
      <c r="H17" s="164">
        <v>1500</v>
      </c>
      <c r="I17" s="181">
        <v>1600</v>
      </c>
      <c r="J17" s="16">
        <v>1700</v>
      </c>
    </row>
    <row r="18" spans="1:10" ht="12" hidden="1" customHeight="1" outlineLevel="1">
      <c r="A18" s="56"/>
      <c r="B18" s="57" t="s">
        <v>39</v>
      </c>
      <c r="C18" s="58" t="s">
        <v>40</v>
      </c>
      <c r="D18" s="196"/>
      <c r="E18" s="196"/>
      <c r="F18" s="376"/>
      <c r="G18" s="196"/>
      <c r="H18" s="164">
        <v>800</v>
      </c>
      <c r="I18" s="181">
        <v>850</v>
      </c>
      <c r="J18" s="16">
        <v>900</v>
      </c>
    </row>
    <row r="19" spans="1:10" ht="12" hidden="1" customHeight="1" outlineLevel="1">
      <c r="A19" s="56"/>
      <c r="B19" s="57" t="s">
        <v>41</v>
      </c>
      <c r="C19" s="58" t="s">
        <v>42</v>
      </c>
      <c r="D19" s="196"/>
      <c r="E19" s="196"/>
      <c r="F19" s="376"/>
      <c r="G19" s="196"/>
      <c r="H19" s="164">
        <v>900</v>
      </c>
      <c r="I19" s="181">
        <v>950</v>
      </c>
      <c r="J19" s="16">
        <v>980</v>
      </c>
    </row>
    <row r="20" spans="1:10" ht="12" hidden="1" customHeight="1" outlineLevel="1">
      <c r="A20" s="56"/>
      <c r="B20" s="69">
        <v>625003</v>
      </c>
      <c r="C20" s="58" t="s">
        <v>43</v>
      </c>
      <c r="D20" s="196"/>
      <c r="E20" s="196"/>
      <c r="F20" s="376"/>
      <c r="G20" s="196"/>
      <c r="H20" s="164">
        <v>750</v>
      </c>
      <c r="I20" s="181">
        <v>780</v>
      </c>
      <c r="J20" s="16">
        <v>800</v>
      </c>
    </row>
    <row r="21" spans="1:10" ht="12" hidden="1" customHeight="1" outlineLevel="1">
      <c r="A21" s="56"/>
      <c r="B21" s="69">
        <v>625004</v>
      </c>
      <c r="C21" s="58" t="s">
        <v>44</v>
      </c>
      <c r="D21" s="196"/>
      <c r="E21" s="196"/>
      <c r="F21" s="376"/>
      <c r="G21" s="196"/>
      <c r="H21" s="164">
        <v>800</v>
      </c>
      <c r="I21" s="181">
        <v>820</v>
      </c>
      <c r="J21" s="16">
        <v>850</v>
      </c>
    </row>
    <row r="22" spans="1:10" ht="12" hidden="1" customHeight="1" outlineLevel="1">
      <c r="A22" s="56"/>
      <c r="B22" s="69">
        <v>625005</v>
      </c>
      <c r="C22" s="58" t="s">
        <v>45</v>
      </c>
      <c r="D22" s="196"/>
      <c r="E22" s="196"/>
      <c r="F22" s="376"/>
      <c r="G22" s="196"/>
      <c r="H22" s="164">
        <v>900</v>
      </c>
      <c r="I22" s="181">
        <v>920</v>
      </c>
      <c r="J22" s="16">
        <v>950</v>
      </c>
    </row>
    <row r="23" spans="1:10" ht="12" hidden="1" customHeight="1" outlineLevel="1">
      <c r="A23" s="56"/>
      <c r="B23" s="69">
        <v>625007</v>
      </c>
      <c r="C23" s="58" t="s">
        <v>46</v>
      </c>
      <c r="D23" s="196"/>
      <c r="E23" s="196"/>
      <c r="F23" s="376"/>
      <c r="G23" s="196"/>
      <c r="H23" s="164">
        <v>900</v>
      </c>
      <c r="I23" s="181">
        <v>910</v>
      </c>
      <c r="J23" s="16">
        <v>930</v>
      </c>
    </row>
    <row r="24" spans="1:10" ht="12" hidden="1" customHeight="1" outlineLevel="1">
      <c r="A24" s="56"/>
      <c r="B24" s="57">
        <v>627</v>
      </c>
      <c r="C24" s="58" t="s">
        <v>47</v>
      </c>
      <c r="D24" s="196"/>
      <c r="E24" s="196"/>
      <c r="F24" s="376"/>
      <c r="G24" s="196"/>
      <c r="H24" s="164">
        <v>100</v>
      </c>
      <c r="I24" s="181">
        <v>110</v>
      </c>
      <c r="J24" s="16">
        <v>120</v>
      </c>
    </row>
    <row r="25" spans="1:10" ht="12" hidden="1" customHeight="1" outlineLevel="1">
      <c r="A25" s="56"/>
      <c r="B25" s="57"/>
      <c r="C25" s="58"/>
      <c r="D25" s="196"/>
      <c r="E25" s="196"/>
      <c r="F25" s="376"/>
      <c r="G25" s="196"/>
      <c r="H25" s="164"/>
      <c r="I25" s="181"/>
      <c r="J25" s="16"/>
    </row>
    <row r="26" spans="1:10" s="75" customFormat="1" ht="12" customHeight="1" collapsed="1">
      <c r="A26" s="73"/>
      <c r="B26" s="65">
        <v>630</v>
      </c>
      <c r="C26" s="74" t="s">
        <v>48</v>
      </c>
      <c r="D26" s="197">
        <v>16482</v>
      </c>
      <c r="E26" s="176">
        <f>SUM(E28:E60)</f>
        <v>20645</v>
      </c>
      <c r="F26" s="377">
        <f>SUM(F28:F60)</f>
        <v>18705</v>
      </c>
      <c r="G26" s="197">
        <f>SUM(G28:G60)</f>
        <v>26219</v>
      </c>
      <c r="H26" s="378">
        <f>SUM(H28:H59)</f>
        <v>14170</v>
      </c>
      <c r="I26" s="195">
        <v>20610</v>
      </c>
      <c r="J26" s="195">
        <v>20610</v>
      </c>
    </row>
    <row r="27" spans="1:10" s="75" customFormat="1" ht="12" customHeight="1">
      <c r="A27" s="73"/>
      <c r="B27" s="65"/>
      <c r="C27" s="74"/>
      <c r="D27" s="197"/>
      <c r="E27" s="197"/>
      <c r="F27" s="377"/>
      <c r="G27" s="197"/>
      <c r="H27" s="197"/>
      <c r="I27" s="195"/>
      <c r="J27" s="67"/>
    </row>
    <row r="28" spans="1:10" s="75" customFormat="1" ht="12" customHeight="1">
      <c r="A28" s="70" t="s">
        <v>49</v>
      </c>
      <c r="B28" s="76">
        <v>631001</v>
      </c>
      <c r="C28" s="77" t="s">
        <v>144</v>
      </c>
      <c r="D28" s="164">
        <v>12</v>
      </c>
      <c r="E28" s="164">
        <v>0</v>
      </c>
      <c r="F28" s="280">
        <v>150</v>
      </c>
      <c r="G28" s="164">
        <v>0</v>
      </c>
      <c r="H28" s="164">
        <v>50</v>
      </c>
      <c r="I28" s="181">
        <v>50</v>
      </c>
      <c r="J28" s="16">
        <v>50</v>
      </c>
    </row>
    <row r="29" spans="1:10" ht="12" hidden="1" customHeight="1" outlineLevel="1">
      <c r="A29" s="56"/>
      <c r="B29" s="57" t="s">
        <v>50</v>
      </c>
      <c r="C29" s="58" t="s">
        <v>51</v>
      </c>
      <c r="D29" s="196"/>
      <c r="E29" s="196"/>
      <c r="F29" s="376"/>
      <c r="G29" s="196"/>
      <c r="H29" s="164">
        <v>10</v>
      </c>
      <c r="I29" s="181">
        <v>15</v>
      </c>
      <c r="J29" s="16">
        <v>20</v>
      </c>
    </row>
    <row r="30" spans="1:10" s="75" customFormat="1" ht="12" customHeight="1" collapsed="1">
      <c r="A30" s="73"/>
      <c r="B30" s="76">
        <v>632001</v>
      </c>
      <c r="C30" s="78" t="s">
        <v>52</v>
      </c>
      <c r="D30" s="196">
        <v>1612</v>
      </c>
      <c r="E30" s="196">
        <v>2178</v>
      </c>
      <c r="F30" s="376">
        <v>3000</v>
      </c>
      <c r="G30" s="196">
        <v>2972</v>
      </c>
      <c r="H30" s="164">
        <v>3500</v>
      </c>
      <c r="I30" s="181">
        <v>3500</v>
      </c>
      <c r="J30" s="16">
        <v>3500</v>
      </c>
    </row>
    <row r="31" spans="1:10" ht="12" hidden="1" customHeight="1" outlineLevel="1">
      <c r="A31" s="56"/>
      <c r="B31" s="69">
        <v>632001</v>
      </c>
      <c r="C31" s="58" t="s">
        <v>52</v>
      </c>
      <c r="D31" s="196"/>
      <c r="E31" s="196"/>
      <c r="F31" s="376"/>
      <c r="G31" s="196"/>
      <c r="H31" s="164">
        <v>600</v>
      </c>
      <c r="I31" s="181">
        <v>600</v>
      </c>
      <c r="J31" s="16">
        <v>600</v>
      </c>
    </row>
    <row r="32" spans="1:10" ht="12" hidden="1" customHeight="1" outlineLevel="1">
      <c r="A32" s="56"/>
      <c r="B32" s="69" t="s">
        <v>53</v>
      </c>
      <c r="C32" s="58" t="s">
        <v>52</v>
      </c>
      <c r="D32" s="196"/>
      <c r="E32" s="196"/>
      <c r="F32" s="376"/>
      <c r="G32" s="196"/>
      <c r="H32" s="164">
        <v>500</v>
      </c>
      <c r="I32" s="181">
        <v>500</v>
      </c>
      <c r="J32" s="16">
        <v>500</v>
      </c>
    </row>
    <row r="33" spans="1:10" ht="12" hidden="1" customHeight="1" outlineLevel="1">
      <c r="A33" s="56"/>
      <c r="B33" s="69">
        <v>632002</v>
      </c>
      <c r="C33" s="58" t="s">
        <v>54</v>
      </c>
      <c r="D33" s="196"/>
      <c r="E33" s="196"/>
      <c r="F33" s="376"/>
      <c r="G33" s="196"/>
      <c r="H33" s="164">
        <v>200</v>
      </c>
      <c r="I33" s="181">
        <v>200</v>
      </c>
      <c r="J33" s="16">
        <v>200</v>
      </c>
    </row>
    <row r="34" spans="1:10" hidden="1" outlineLevel="1">
      <c r="A34" s="56"/>
      <c r="B34" s="69">
        <v>632003</v>
      </c>
      <c r="C34" s="58" t="s">
        <v>55</v>
      </c>
      <c r="D34" s="196"/>
      <c r="E34" s="196"/>
      <c r="F34" s="376"/>
      <c r="G34" s="196"/>
      <c r="H34" s="164">
        <v>200</v>
      </c>
      <c r="I34" s="181">
        <v>200</v>
      </c>
      <c r="J34" s="16">
        <v>200</v>
      </c>
    </row>
    <row r="35" spans="1:10" s="75" customFormat="1" ht="12" customHeight="1" collapsed="1">
      <c r="A35" s="73"/>
      <c r="B35" s="76">
        <v>632002</v>
      </c>
      <c r="C35" s="77" t="s">
        <v>54</v>
      </c>
      <c r="D35" s="164">
        <v>6</v>
      </c>
      <c r="E35" s="164">
        <v>3</v>
      </c>
      <c r="F35" s="280">
        <v>5</v>
      </c>
      <c r="G35" s="164">
        <v>10</v>
      </c>
      <c r="H35" s="164">
        <v>10</v>
      </c>
      <c r="I35" s="181">
        <v>10</v>
      </c>
      <c r="J35" s="16">
        <v>10</v>
      </c>
    </row>
    <row r="36" spans="1:10" s="75" customFormat="1" ht="12" customHeight="1">
      <c r="A36" s="73"/>
      <c r="B36" s="76">
        <v>632003</v>
      </c>
      <c r="C36" s="77" t="s">
        <v>145</v>
      </c>
      <c r="D36" s="164">
        <v>954</v>
      </c>
      <c r="E36" s="164">
        <v>844</v>
      </c>
      <c r="F36" s="280">
        <v>900</v>
      </c>
      <c r="G36" s="164">
        <v>900</v>
      </c>
      <c r="H36" s="164">
        <v>900</v>
      </c>
      <c r="I36" s="181">
        <v>1000</v>
      </c>
      <c r="J36" s="16">
        <v>1000</v>
      </c>
    </row>
    <row r="37" spans="1:10" ht="12" customHeight="1" outlineLevel="1">
      <c r="A37" s="56"/>
      <c r="B37" s="69">
        <v>633002</v>
      </c>
      <c r="C37" s="58" t="s">
        <v>57</v>
      </c>
      <c r="D37" s="196">
        <v>0</v>
      </c>
      <c r="E37" s="196">
        <v>0</v>
      </c>
      <c r="F37" s="376">
        <v>0</v>
      </c>
      <c r="G37" s="196">
        <v>0</v>
      </c>
      <c r="H37" s="164">
        <v>0</v>
      </c>
      <c r="I37" s="181">
        <v>0</v>
      </c>
      <c r="J37" s="16">
        <v>0</v>
      </c>
    </row>
    <row r="38" spans="1:10" ht="12" customHeight="1" outlineLevel="1">
      <c r="A38" s="56"/>
      <c r="B38" s="69">
        <v>633003</v>
      </c>
      <c r="C38" s="58" t="s">
        <v>195</v>
      </c>
      <c r="D38" s="196">
        <v>255</v>
      </c>
      <c r="E38" s="196">
        <v>0</v>
      </c>
      <c r="F38" s="376">
        <v>0</v>
      </c>
      <c r="G38" s="196">
        <v>0</v>
      </c>
      <c r="H38" s="164">
        <v>0</v>
      </c>
      <c r="I38" s="181">
        <v>0</v>
      </c>
      <c r="J38" s="16">
        <v>500</v>
      </c>
    </row>
    <row r="39" spans="1:10" ht="12" customHeight="1" outlineLevel="1">
      <c r="A39" s="56"/>
      <c r="B39" s="69">
        <v>633004</v>
      </c>
      <c r="C39" s="58" t="s">
        <v>179</v>
      </c>
      <c r="D39" s="196">
        <v>0</v>
      </c>
      <c r="E39" s="196">
        <v>624</v>
      </c>
      <c r="F39" s="376">
        <v>0</v>
      </c>
      <c r="G39" s="196">
        <v>450</v>
      </c>
      <c r="H39" s="164">
        <v>500</v>
      </c>
      <c r="I39" s="181">
        <v>500</v>
      </c>
      <c r="J39" s="16">
        <v>500</v>
      </c>
    </row>
    <row r="40" spans="1:10" ht="12" customHeight="1" outlineLevel="1">
      <c r="A40" s="56"/>
      <c r="B40" s="69">
        <v>633005</v>
      </c>
      <c r="C40" s="58" t="s">
        <v>180</v>
      </c>
      <c r="D40" s="196">
        <v>0</v>
      </c>
      <c r="E40" s="196">
        <v>51</v>
      </c>
      <c r="F40" s="376">
        <v>0</v>
      </c>
      <c r="G40" s="196">
        <v>51</v>
      </c>
      <c r="H40" s="164">
        <v>0</v>
      </c>
      <c r="I40" s="181">
        <v>0</v>
      </c>
      <c r="J40" s="16">
        <v>0</v>
      </c>
    </row>
    <row r="41" spans="1:10" ht="12" customHeight="1" outlineLevel="1">
      <c r="A41" s="56"/>
      <c r="B41" s="69">
        <v>633006</v>
      </c>
      <c r="C41" s="58" t="s">
        <v>58</v>
      </c>
      <c r="D41" s="196">
        <v>1486</v>
      </c>
      <c r="E41" s="196">
        <v>788</v>
      </c>
      <c r="F41" s="376">
        <v>1500</v>
      </c>
      <c r="G41" s="196">
        <v>2400</v>
      </c>
      <c r="H41" s="164">
        <v>2400</v>
      </c>
      <c r="I41" s="181">
        <v>1500</v>
      </c>
      <c r="J41" s="16">
        <v>1500</v>
      </c>
    </row>
    <row r="42" spans="1:10" ht="12" customHeight="1" outlineLevel="1">
      <c r="A42" s="56"/>
      <c r="B42" s="69">
        <v>633009</v>
      </c>
      <c r="C42" s="58" t="s">
        <v>59</v>
      </c>
      <c r="D42" s="196">
        <v>0</v>
      </c>
      <c r="E42" s="196">
        <v>26</v>
      </c>
      <c r="F42" s="376">
        <v>100</v>
      </c>
      <c r="G42" s="196">
        <v>0</v>
      </c>
      <c r="H42" s="163">
        <v>50</v>
      </c>
      <c r="I42" s="171">
        <v>50</v>
      </c>
      <c r="J42" s="79">
        <v>50</v>
      </c>
    </row>
    <row r="43" spans="1:10" ht="12" customHeight="1" outlineLevel="1">
      <c r="A43" s="56"/>
      <c r="B43" s="69">
        <v>633013</v>
      </c>
      <c r="C43" s="58" t="s">
        <v>60</v>
      </c>
      <c r="D43" s="196">
        <v>336</v>
      </c>
      <c r="E43" s="196">
        <v>429</v>
      </c>
      <c r="F43" s="376">
        <v>400</v>
      </c>
      <c r="G43" s="196">
        <v>426</v>
      </c>
      <c r="H43" s="164">
        <v>450</v>
      </c>
      <c r="I43" s="181">
        <v>450</v>
      </c>
      <c r="J43" s="16">
        <v>450</v>
      </c>
    </row>
    <row r="44" spans="1:10" ht="12" customHeight="1" outlineLevel="1">
      <c r="A44" s="56"/>
      <c r="B44" s="69">
        <v>633016</v>
      </c>
      <c r="C44" s="58" t="s">
        <v>61</v>
      </c>
      <c r="D44" s="196">
        <v>1164</v>
      </c>
      <c r="E44" s="196">
        <v>475</v>
      </c>
      <c r="F44" s="376">
        <v>500</v>
      </c>
      <c r="G44" s="196">
        <v>150</v>
      </c>
      <c r="H44" s="164">
        <v>500</v>
      </c>
      <c r="I44" s="181">
        <v>500</v>
      </c>
      <c r="J44" s="16">
        <v>500</v>
      </c>
    </row>
    <row r="45" spans="1:10" ht="12" customHeight="1" outlineLevel="1">
      <c r="A45" s="56"/>
      <c r="B45" s="94">
        <v>634</v>
      </c>
      <c r="C45" s="199" t="s">
        <v>56</v>
      </c>
      <c r="D45" s="200"/>
      <c r="E45" s="200"/>
      <c r="F45" s="379"/>
      <c r="G45" s="200"/>
      <c r="H45" s="164"/>
      <c r="I45" s="181">
        <v>0</v>
      </c>
      <c r="J45" s="16">
        <v>0</v>
      </c>
    </row>
    <row r="46" spans="1:10" s="75" customFormat="1" ht="12" customHeight="1">
      <c r="A46" s="73"/>
      <c r="B46" s="69">
        <v>634001</v>
      </c>
      <c r="C46" s="80" t="s">
        <v>62</v>
      </c>
      <c r="D46" s="164">
        <v>571</v>
      </c>
      <c r="E46" s="164">
        <v>914</v>
      </c>
      <c r="F46" s="280">
        <v>1000</v>
      </c>
      <c r="G46" s="164">
        <v>900</v>
      </c>
      <c r="H46" s="164">
        <v>1000</v>
      </c>
      <c r="I46" s="181">
        <v>1100</v>
      </c>
      <c r="J46" s="16">
        <v>1100</v>
      </c>
    </row>
    <row r="47" spans="1:10" ht="12" hidden="1" customHeight="1" outlineLevel="1">
      <c r="A47" s="56"/>
      <c r="B47" s="57" t="s">
        <v>63</v>
      </c>
      <c r="C47" s="58" t="s">
        <v>64</v>
      </c>
      <c r="D47" s="196"/>
      <c r="E47" s="196"/>
      <c r="F47" s="376"/>
      <c r="G47" s="196"/>
      <c r="H47" s="163">
        <v>300</v>
      </c>
      <c r="I47" s="171">
        <v>400</v>
      </c>
      <c r="J47" s="79">
        <v>500</v>
      </c>
    </row>
    <row r="48" spans="1:10" ht="12" hidden="1" customHeight="1" outlineLevel="1">
      <c r="A48" s="56"/>
      <c r="B48" s="69">
        <v>634002</v>
      </c>
      <c r="C48" s="58" t="s">
        <v>65</v>
      </c>
      <c r="D48" s="196"/>
      <c r="E48" s="196"/>
      <c r="F48" s="376"/>
      <c r="G48" s="196"/>
      <c r="H48" s="163">
        <v>250</v>
      </c>
      <c r="I48" s="171">
        <v>300</v>
      </c>
      <c r="J48" s="79">
        <v>350</v>
      </c>
    </row>
    <row r="49" spans="1:10" ht="12" hidden="1" customHeight="1" outlineLevel="1">
      <c r="A49" s="56"/>
      <c r="B49" s="69">
        <v>634005</v>
      </c>
      <c r="C49" s="58" t="s">
        <v>66</v>
      </c>
      <c r="D49" s="196"/>
      <c r="E49" s="196"/>
      <c r="F49" s="376"/>
      <c r="G49" s="196"/>
      <c r="H49" s="163">
        <v>400</v>
      </c>
      <c r="I49" s="171">
        <v>500</v>
      </c>
      <c r="J49" s="79">
        <v>600</v>
      </c>
    </row>
    <row r="50" spans="1:10" ht="12" hidden="1" customHeight="1" outlineLevel="1">
      <c r="A50" s="56"/>
      <c r="B50" s="69">
        <v>634004</v>
      </c>
      <c r="C50" s="58" t="s">
        <v>67</v>
      </c>
      <c r="D50" s="196"/>
      <c r="E50" s="196"/>
      <c r="F50" s="376"/>
      <c r="G50" s="196"/>
      <c r="H50" s="163">
        <v>500</v>
      </c>
      <c r="I50" s="171">
        <v>550</v>
      </c>
      <c r="J50" s="79">
        <v>600</v>
      </c>
    </row>
    <row r="51" spans="1:10" ht="12" customHeight="1" collapsed="1">
      <c r="A51" s="56"/>
      <c r="B51" s="69">
        <v>634002</v>
      </c>
      <c r="C51" s="58" t="s">
        <v>65</v>
      </c>
      <c r="D51" s="196">
        <v>661</v>
      </c>
      <c r="E51" s="196">
        <v>485</v>
      </c>
      <c r="F51" s="376">
        <v>800</v>
      </c>
      <c r="G51" s="196">
        <v>600</v>
      </c>
      <c r="H51" s="163">
        <v>800</v>
      </c>
      <c r="I51" s="171">
        <v>600</v>
      </c>
      <c r="J51" s="16">
        <v>600</v>
      </c>
    </row>
    <row r="52" spans="1:10" s="75" customFormat="1" ht="12" customHeight="1">
      <c r="A52" s="73"/>
      <c r="B52" s="57">
        <v>634005</v>
      </c>
      <c r="C52" s="80" t="s">
        <v>196</v>
      </c>
      <c r="D52" s="198">
        <v>50</v>
      </c>
      <c r="E52" s="198">
        <v>0</v>
      </c>
      <c r="F52" s="380">
        <v>0</v>
      </c>
      <c r="G52" s="198">
        <v>0</v>
      </c>
      <c r="H52" s="164"/>
      <c r="I52" s="181">
        <v>0</v>
      </c>
      <c r="J52" s="16">
        <v>0</v>
      </c>
    </row>
    <row r="53" spans="1:10" ht="12" hidden="1" customHeight="1" outlineLevel="1">
      <c r="A53" s="56"/>
      <c r="B53" s="57" t="s">
        <v>68</v>
      </c>
      <c r="C53" s="58" t="s">
        <v>69</v>
      </c>
      <c r="D53" s="196"/>
      <c r="E53" s="196"/>
      <c r="F53" s="376"/>
      <c r="G53" s="196"/>
      <c r="H53" s="163">
        <v>250</v>
      </c>
      <c r="I53" s="171">
        <v>300</v>
      </c>
      <c r="J53" s="79">
        <v>350</v>
      </c>
    </row>
    <row r="54" spans="1:10" ht="12" hidden="1" customHeight="1" outlineLevel="1">
      <c r="A54" s="56"/>
      <c r="B54" s="57" t="s">
        <v>70</v>
      </c>
      <c r="C54" s="58" t="s">
        <v>71</v>
      </c>
      <c r="D54" s="196"/>
      <c r="E54" s="196"/>
      <c r="F54" s="376"/>
      <c r="G54" s="196"/>
      <c r="H54" s="163">
        <v>250</v>
      </c>
      <c r="I54" s="171">
        <v>300</v>
      </c>
      <c r="J54" s="79">
        <v>350</v>
      </c>
    </row>
    <row r="55" spans="1:10" ht="12" hidden="1" customHeight="1" outlineLevel="1">
      <c r="A55" s="56"/>
      <c r="B55" s="69">
        <v>635006</v>
      </c>
      <c r="C55" s="58" t="s">
        <v>72</v>
      </c>
      <c r="D55" s="196"/>
      <c r="E55" s="196"/>
      <c r="F55" s="376"/>
      <c r="G55" s="196"/>
      <c r="H55" s="163">
        <v>150</v>
      </c>
      <c r="I55" s="171">
        <v>200</v>
      </c>
      <c r="J55" s="79">
        <v>250</v>
      </c>
    </row>
    <row r="56" spans="1:10" ht="12" hidden="1" customHeight="1" outlineLevel="1">
      <c r="A56" s="56"/>
      <c r="B56" s="69">
        <v>635002</v>
      </c>
      <c r="C56" s="58" t="s">
        <v>71</v>
      </c>
      <c r="D56" s="196"/>
      <c r="E56" s="196"/>
      <c r="F56" s="376"/>
      <c r="G56" s="196"/>
      <c r="H56" s="164">
        <v>150</v>
      </c>
      <c r="I56" s="181">
        <v>200</v>
      </c>
      <c r="J56" s="16">
        <v>210</v>
      </c>
    </row>
    <row r="57" spans="1:10" ht="12" hidden="1" customHeight="1" outlineLevel="1">
      <c r="A57" s="56"/>
      <c r="B57" s="69">
        <v>635004</v>
      </c>
      <c r="C57" s="58" t="s">
        <v>73</v>
      </c>
      <c r="D57" s="196"/>
      <c r="E57" s="196"/>
      <c r="F57" s="376"/>
      <c r="G57" s="196"/>
      <c r="H57" s="164">
        <v>50</v>
      </c>
      <c r="I57" s="181">
        <v>60</v>
      </c>
      <c r="J57" s="16">
        <v>80</v>
      </c>
    </row>
    <row r="58" spans="1:10" ht="11.25" hidden="1" customHeight="1" outlineLevel="1">
      <c r="A58" s="56"/>
      <c r="B58" s="69">
        <v>636001</v>
      </c>
      <c r="C58" s="58" t="s">
        <v>72</v>
      </c>
      <c r="D58" s="196"/>
      <c r="E58" s="196"/>
      <c r="F58" s="376"/>
      <c r="G58" s="196"/>
      <c r="H58" s="164">
        <v>200</v>
      </c>
      <c r="I58" s="181">
        <v>250</v>
      </c>
      <c r="J58" s="16">
        <v>250</v>
      </c>
    </row>
    <row r="59" spans="1:10" ht="11.25" customHeight="1" outlineLevel="1">
      <c r="A59" s="56"/>
      <c r="B59" s="69">
        <v>635006</v>
      </c>
      <c r="C59" s="58" t="s">
        <v>197</v>
      </c>
      <c r="D59" s="196"/>
      <c r="E59" s="196"/>
      <c r="F59" s="376">
        <v>0</v>
      </c>
      <c r="G59" s="196">
        <v>350</v>
      </c>
      <c r="H59" s="164">
        <v>0</v>
      </c>
      <c r="I59" s="181">
        <v>0</v>
      </c>
      <c r="J59" s="16">
        <v>0</v>
      </c>
    </row>
    <row r="60" spans="1:10" s="75" customFormat="1" ht="12" customHeight="1">
      <c r="A60" s="73"/>
      <c r="B60" s="65">
        <v>637</v>
      </c>
      <c r="C60" s="74" t="s">
        <v>74</v>
      </c>
      <c r="D60" s="176">
        <f>SUM(D61:D71)</f>
        <v>9375</v>
      </c>
      <c r="E60" s="176">
        <f>SUM(E61:E72)</f>
        <v>13828</v>
      </c>
      <c r="F60" s="377">
        <f>SUM(F61:F72)</f>
        <v>10350</v>
      </c>
      <c r="G60" s="197">
        <f>SUM(G61:G72)</f>
        <v>17010</v>
      </c>
      <c r="H60" s="197">
        <f>SUM(H61:H72)</f>
        <v>10750</v>
      </c>
      <c r="I60" s="195">
        <f>SUM(I61:I72)</f>
        <v>11050</v>
      </c>
      <c r="J60" s="67">
        <f>SUM(J61:J71)</f>
        <v>11050</v>
      </c>
    </row>
    <row r="61" spans="1:10" ht="12" customHeight="1" outlineLevel="2">
      <c r="A61" s="56"/>
      <c r="B61" s="57" t="s">
        <v>75</v>
      </c>
      <c r="C61" s="58" t="s">
        <v>76</v>
      </c>
      <c r="D61" s="196">
        <v>335</v>
      </c>
      <c r="E61" s="196">
        <v>310</v>
      </c>
      <c r="F61" s="376">
        <v>350</v>
      </c>
      <c r="G61" s="196">
        <v>270</v>
      </c>
      <c r="H61" s="164">
        <v>300</v>
      </c>
      <c r="I61" s="181">
        <v>300</v>
      </c>
      <c r="J61" s="16">
        <v>300</v>
      </c>
    </row>
    <row r="62" spans="1:10" ht="12" customHeight="1" outlineLevel="2">
      <c r="A62" s="56"/>
      <c r="B62" s="69">
        <v>637002</v>
      </c>
      <c r="C62" s="58" t="s">
        <v>181</v>
      </c>
      <c r="D62" s="196">
        <v>0</v>
      </c>
      <c r="E62" s="196">
        <v>2895</v>
      </c>
      <c r="F62" s="376">
        <v>0</v>
      </c>
      <c r="G62" s="196">
        <v>0</v>
      </c>
      <c r="H62" s="164">
        <v>0</v>
      </c>
      <c r="I62" s="181">
        <v>0</v>
      </c>
      <c r="J62" s="16">
        <v>0</v>
      </c>
    </row>
    <row r="63" spans="1:10" ht="12" customHeight="1" outlineLevel="2">
      <c r="A63" s="56"/>
      <c r="B63" s="69">
        <v>637004</v>
      </c>
      <c r="C63" s="58" t="s">
        <v>77</v>
      </c>
      <c r="D63" s="196">
        <v>996</v>
      </c>
      <c r="E63" s="196">
        <v>1200</v>
      </c>
      <c r="F63" s="376">
        <v>1000</v>
      </c>
      <c r="G63" s="196">
        <v>6000</v>
      </c>
      <c r="H63" s="164">
        <v>1200</v>
      </c>
      <c r="I63" s="181">
        <v>1200</v>
      </c>
      <c r="J63" s="16">
        <v>1200</v>
      </c>
    </row>
    <row r="64" spans="1:10" ht="12" customHeight="1" outlineLevel="2">
      <c r="A64" s="56"/>
      <c r="B64" s="69">
        <v>637005</v>
      </c>
      <c r="C64" s="58" t="s">
        <v>78</v>
      </c>
      <c r="D64" s="196">
        <v>240</v>
      </c>
      <c r="E64" s="196">
        <v>415</v>
      </c>
      <c r="F64" s="376">
        <v>0</v>
      </c>
      <c r="G64" s="196">
        <v>50</v>
      </c>
      <c r="H64" s="163">
        <v>50</v>
      </c>
      <c r="I64" s="171">
        <v>50</v>
      </c>
      <c r="J64" s="79">
        <v>50</v>
      </c>
    </row>
    <row r="65" spans="1:11" ht="12" customHeight="1" outlineLevel="2">
      <c r="A65" s="56"/>
      <c r="B65" s="69">
        <v>637012</v>
      </c>
      <c r="C65" s="58" t="s">
        <v>85</v>
      </c>
      <c r="D65" s="196">
        <v>240</v>
      </c>
      <c r="E65" s="196">
        <v>464</v>
      </c>
      <c r="F65" s="376">
        <v>600</v>
      </c>
      <c r="G65" s="196">
        <v>12</v>
      </c>
      <c r="H65" s="164">
        <v>0</v>
      </c>
      <c r="I65" s="181">
        <v>0</v>
      </c>
      <c r="J65" s="16">
        <v>0</v>
      </c>
    </row>
    <row r="66" spans="1:11" ht="12" customHeight="1" outlineLevel="2">
      <c r="A66" s="56"/>
      <c r="B66" s="69">
        <v>637014</v>
      </c>
      <c r="C66" s="58" t="s">
        <v>146</v>
      </c>
      <c r="D66" s="196">
        <v>379</v>
      </c>
      <c r="E66" s="196">
        <v>1159</v>
      </c>
      <c r="F66" s="376">
        <v>1100</v>
      </c>
      <c r="G66" s="196">
        <v>900</v>
      </c>
      <c r="H66" s="163">
        <v>1100</v>
      </c>
      <c r="I66" s="171">
        <v>1100</v>
      </c>
      <c r="J66" s="79">
        <v>1100</v>
      </c>
    </row>
    <row r="67" spans="1:11" ht="12" customHeight="1" outlineLevel="2">
      <c r="A67" s="56"/>
      <c r="B67" s="69">
        <v>637015</v>
      </c>
      <c r="C67" s="58" t="s">
        <v>80</v>
      </c>
      <c r="D67" s="196">
        <v>268</v>
      </c>
      <c r="E67" s="196">
        <v>344</v>
      </c>
      <c r="F67" s="376">
        <v>300</v>
      </c>
      <c r="G67" s="196">
        <v>277</v>
      </c>
      <c r="H67" s="164">
        <v>300</v>
      </c>
      <c r="I67" s="181">
        <v>300</v>
      </c>
      <c r="J67" s="16">
        <v>300</v>
      </c>
    </row>
    <row r="68" spans="1:11" ht="12" customHeight="1" outlineLevel="2">
      <c r="A68" s="56"/>
      <c r="B68" s="69">
        <v>637026</v>
      </c>
      <c r="C68" s="58" t="s">
        <v>81</v>
      </c>
      <c r="D68" s="196">
        <v>2378</v>
      </c>
      <c r="E68" s="196">
        <v>2469</v>
      </c>
      <c r="F68" s="376">
        <v>2500</v>
      </c>
      <c r="G68" s="196">
        <v>3505</v>
      </c>
      <c r="H68" s="164">
        <v>3500</v>
      </c>
      <c r="I68" s="181">
        <v>3500</v>
      </c>
      <c r="J68" s="16">
        <v>3500</v>
      </c>
    </row>
    <row r="69" spans="1:11" ht="12" customHeight="1" outlineLevel="2">
      <c r="A69" s="56"/>
      <c r="B69" s="69">
        <v>637027</v>
      </c>
      <c r="C69" s="58" t="s">
        <v>147</v>
      </c>
      <c r="D69" s="196">
        <v>3203</v>
      </c>
      <c r="E69" s="196">
        <v>3203</v>
      </c>
      <c r="F69" s="376">
        <v>3200</v>
      </c>
      <c r="G69" s="196">
        <v>4905</v>
      </c>
      <c r="H69" s="164">
        <v>3200</v>
      </c>
      <c r="I69" s="181">
        <v>3500</v>
      </c>
      <c r="J69" s="16">
        <v>3500</v>
      </c>
    </row>
    <row r="70" spans="1:11" ht="12" customHeight="1" outlineLevel="2">
      <c r="A70" s="56"/>
      <c r="B70" s="69">
        <v>637031</v>
      </c>
      <c r="C70" s="58" t="s">
        <v>198</v>
      </c>
      <c r="D70" s="196">
        <v>36</v>
      </c>
      <c r="E70" s="196">
        <v>0</v>
      </c>
      <c r="F70" s="376">
        <v>0</v>
      </c>
      <c r="G70" s="196">
        <v>29</v>
      </c>
      <c r="H70" s="164"/>
      <c r="I70" s="181"/>
      <c r="J70" s="16"/>
    </row>
    <row r="71" spans="1:11" ht="12" customHeight="1" outlineLevel="2">
      <c r="A71" s="56"/>
      <c r="B71" s="69">
        <v>637036</v>
      </c>
      <c r="C71" s="58" t="s">
        <v>148</v>
      </c>
      <c r="D71" s="196">
        <v>1300</v>
      </c>
      <c r="E71" s="196">
        <v>1307</v>
      </c>
      <c r="F71" s="376">
        <v>1300</v>
      </c>
      <c r="G71" s="196">
        <v>1000</v>
      </c>
      <c r="H71" s="164">
        <v>1100</v>
      </c>
      <c r="I71" s="181">
        <v>1100</v>
      </c>
      <c r="J71" s="16">
        <v>1100</v>
      </c>
    </row>
    <row r="72" spans="1:11" ht="12" customHeight="1" outlineLevel="2">
      <c r="A72" s="56"/>
      <c r="B72" s="69">
        <v>637037</v>
      </c>
      <c r="C72" s="58" t="s">
        <v>182</v>
      </c>
      <c r="D72" s="196">
        <v>0</v>
      </c>
      <c r="E72" s="196">
        <v>62</v>
      </c>
      <c r="F72" s="376">
        <v>0</v>
      </c>
      <c r="G72" s="196">
        <v>62</v>
      </c>
      <c r="H72" s="164">
        <v>0</v>
      </c>
      <c r="I72" s="181"/>
      <c r="J72" s="16"/>
    </row>
    <row r="73" spans="1:11" ht="12" customHeight="1" outlineLevel="2">
      <c r="A73" s="201"/>
      <c r="B73" s="202">
        <v>641006</v>
      </c>
      <c r="C73" s="203" t="s">
        <v>149</v>
      </c>
      <c r="D73" s="204">
        <v>0</v>
      </c>
      <c r="E73" s="204">
        <v>159</v>
      </c>
      <c r="F73" s="381">
        <v>0</v>
      </c>
      <c r="G73" s="204">
        <v>317</v>
      </c>
      <c r="H73" s="382">
        <v>0</v>
      </c>
      <c r="I73" s="205"/>
      <c r="J73" s="206"/>
    </row>
    <row r="74" spans="1:11" ht="12" customHeight="1" outlineLevel="2">
      <c r="A74" s="81"/>
      <c r="B74" s="82">
        <v>642001</v>
      </c>
      <c r="C74" s="83" t="s">
        <v>83</v>
      </c>
      <c r="D74" s="207">
        <v>0</v>
      </c>
      <c r="E74" s="207">
        <v>300</v>
      </c>
      <c r="F74" s="383">
        <v>300</v>
      </c>
      <c r="G74" s="207">
        <v>0</v>
      </c>
      <c r="H74" s="384">
        <v>300</v>
      </c>
      <c r="I74" s="208">
        <v>300</v>
      </c>
      <c r="J74" s="84">
        <v>300</v>
      </c>
      <c r="K74" s="209"/>
    </row>
    <row r="75" spans="1:11" ht="12" customHeight="1" outlineLevel="2">
      <c r="A75" s="81"/>
      <c r="B75" s="82">
        <v>642006</v>
      </c>
      <c r="C75" s="83" t="s">
        <v>82</v>
      </c>
      <c r="D75" s="207">
        <v>339</v>
      </c>
      <c r="E75" s="207">
        <v>288</v>
      </c>
      <c r="F75" s="383">
        <v>0</v>
      </c>
      <c r="G75" s="207">
        <v>306</v>
      </c>
      <c r="H75" s="384"/>
      <c r="I75" s="208"/>
      <c r="J75" s="84"/>
      <c r="K75" s="209"/>
    </row>
    <row r="76" spans="1:11" ht="12" customHeight="1" outlineLevel="2">
      <c r="A76" s="81"/>
      <c r="B76" s="82">
        <v>641009</v>
      </c>
      <c r="C76" s="83"/>
      <c r="D76" s="207">
        <v>167</v>
      </c>
      <c r="E76" s="207">
        <v>0</v>
      </c>
      <c r="F76" s="383">
        <v>0</v>
      </c>
      <c r="G76" s="207">
        <v>0</v>
      </c>
      <c r="H76" s="384"/>
      <c r="I76" s="208"/>
      <c r="J76" s="84"/>
      <c r="K76" s="209"/>
    </row>
    <row r="77" spans="1:11" ht="12" customHeight="1" outlineLevel="2">
      <c r="A77" s="81"/>
      <c r="B77" s="82">
        <v>642007</v>
      </c>
      <c r="C77" s="83" t="s">
        <v>199</v>
      </c>
      <c r="D77" s="207">
        <v>0</v>
      </c>
      <c r="E77" s="207">
        <v>500</v>
      </c>
      <c r="F77" s="383">
        <v>0</v>
      </c>
      <c r="G77" s="207">
        <v>0</v>
      </c>
      <c r="H77" s="384"/>
      <c r="I77" s="208"/>
      <c r="J77" s="84"/>
      <c r="K77" s="209"/>
    </row>
    <row r="78" spans="1:11" ht="12" customHeight="1">
      <c r="A78" s="56"/>
      <c r="B78" s="85" t="s">
        <v>9</v>
      </c>
      <c r="C78" s="80" t="s">
        <v>9</v>
      </c>
      <c r="D78" s="210" t="s">
        <v>150</v>
      </c>
      <c r="E78" s="210" t="s">
        <v>151</v>
      </c>
      <c r="F78" s="385" t="s">
        <v>152</v>
      </c>
      <c r="G78" s="210" t="s">
        <v>152</v>
      </c>
      <c r="H78" s="386" t="s">
        <v>153</v>
      </c>
      <c r="I78" s="211" t="s">
        <v>183</v>
      </c>
      <c r="J78" s="212" t="s">
        <v>200</v>
      </c>
    </row>
    <row r="79" spans="1:11" ht="12" customHeight="1">
      <c r="A79" s="86" t="s">
        <v>84</v>
      </c>
      <c r="B79" s="61"/>
      <c r="C79" s="62"/>
      <c r="D79" s="192">
        <f>SUM(D82:D85)</f>
        <v>3280</v>
      </c>
      <c r="E79" s="192">
        <f>SUM(E82:E84)</f>
        <v>315</v>
      </c>
      <c r="F79" s="374">
        <f>SUM(F82:F85)</f>
        <v>300</v>
      </c>
      <c r="G79" s="191">
        <f>SUM(G82:G85)</f>
        <v>370</v>
      </c>
      <c r="H79" s="170">
        <v>300</v>
      </c>
      <c r="I79" s="193">
        <v>300</v>
      </c>
      <c r="J79" s="63">
        <v>300</v>
      </c>
    </row>
    <row r="80" spans="1:11" ht="12" hidden="1" customHeight="1" outlineLevel="1">
      <c r="A80" s="56"/>
      <c r="B80" s="57">
        <v>611</v>
      </c>
      <c r="C80" s="58" t="s">
        <v>33</v>
      </c>
      <c r="D80" s="196"/>
      <c r="E80" s="196"/>
      <c r="F80" s="376"/>
      <c r="G80" s="196"/>
      <c r="H80" s="164">
        <v>150</v>
      </c>
      <c r="I80" s="181">
        <v>180</v>
      </c>
      <c r="J80" s="16">
        <v>200</v>
      </c>
    </row>
    <row r="81" spans="1:10" ht="12" hidden="1" customHeight="1" outlineLevel="1">
      <c r="A81" s="56"/>
      <c r="B81" s="57">
        <v>614</v>
      </c>
      <c r="C81" s="58" t="s">
        <v>35</v>
      </c>
      <c r="D81" s="196"/>
      <c r="E81" s="196"/>
      <c r="F81" s="376"/>
      <c r="G81" s="196"/>
      <c r="H81" s="164">
        <v>20</v>
      </c>
      <c r="I81" s="181">
        <v>23</v>
      </c>
      <c r="J81" s="16">
        <v>35</v>
      </c>
    </row>
    <row r="82" spans="1:10" ht="12" hidden="1" customHeight="1" outlineLevel="1">
      <c r="A82" s="56"/>
      <c r="B82" s="57">
        <v>620</v>
      </c>
      <c r="C82" s="58" t="s">
        <v>36</v>
      </c>
      <c r="D82" s="196"/>
      <c r="E82" s="196"/>
      <c r="F82" s="376"/>
      <c r="G82" s="196"/>
      <c r="H82" s="164">
        <v>55</v>
      </c>
      <c r="I82" s="181">
        <v>63</v>
      </c>
      <c r="J82" s="16">
        <v>80</v>
      </c>
    </row>
    <row r="83" spans="1:10" ht="12" customHeight="1" outlineLevel="1">
      <c r="A83" s="56"/>
      <c r="B83" s="69">
        <v>637012</v>
      </c>
      <c r="C83" s="58" t="s">
        <v>85</v>
      </c>
      <c r="D83" s="196">
        <v>301</v>
      </c>
      <c r="E83" s="196">
        <v>315</v>
      </c>
      <c r="F83" s="376">
        <v>300</v>
      </c>
      <c r="G83" s="196">
        <v>370</v>
      </c>
      <c r="H83" s="164">
        <v>300</v>
      </c>
      <c r="I83" s="181">
        <v>300</v>
      </c>
      <c r="J83" s="16">
        <v>300</v>
      </c>
    </row>
    <row r="84" spans="1:10" ht="12" customHeight="1" outlineLevel="1">
      <c r="A84" s="56"/>
      <c r="B84" s="69">
        <v>637035</v>
      </c>
      <c r="C84" s="58"/>
      <c r="D84" s="196">
        <v>1</v>
      </c>
      <c r="E84" s="196">
        <v>0</v>
      </c>
      <c r="F84" s="376"/>
      <c r="G84" s="196"/>
      <c r="H84" s="164"/>
      <c r="I84" s="181"/>
      <c r="J84" s="16"/>
    </row>
    <row r="85" spans="1:10" ht="12" customHeight="1" outlineLevel="1">
      <c r="A85" s="387" t="s">
        <v>155</v>
      </c>
      <c r="B85" s="428" t="s">
        <v>201</v>
      </c>
      <c r="C85" s="389"/>
      <c r="D85" s="390">
        <f>SUM(C86:D88)</f>
        <v>2978</v>
      </c>
      <c r="E85" s="390">
        <f>SUM(E86:E88)</f>
        <v>0</v>
      </c>
      <c r="F85" s="391">
        <v>0</v>
      </c>
      <c r="G85" s="390">
        <v>0</v>
      </c>
      <c r="H85" s="392">
        <v>0</v>
      </c>
      <c r="I85" s="393">
        <v>0</v>
      </c>
      <c r="J85" s="394">
        <v>0</v>
      </c>
    </row>
    <row r="86" spans="1:10" ht="12" hidden="1" customHeight="1" outlineLevel="1">
      <c r="A86" s="56"/>
      <c r="B86" s="69">
        <v>635002</v>
      </c>
      <c r="C86" s="58" t="s">
        <v>71</v>
      </c>
      <c r="D86" s="196"/>
      <c r="E86" s="196"/>
      <c r="F86" s="376"/>
      <c r="G86" s="196"/>
      <c r="H86" s="164">
        <v>20</v>
      </c>
      <c r="I86" s="181">
        <v>30</v>
      </c>
      <c r="J86" s="16">
        <v>40</v>
      </c>
    </row>
    <row r="87" spans="1:10" ht="12" hidden="1" customHeight="1" outlineLevel="1">
      <c r="A87" s="56"/>
      <c r="B87" s="69">
        <v>635003</v>
      </c>
      <c r="C87" s="58" t="s">
        <v>86</v>
      </c>
      <c r="D87" s="196"/>
      <c r="E87" s="196"/>
      <c r="F87" s="376"/>
      <c r="G87" s="196"/>
      <c r="H87" s="164">
        <v>30</v>
      </c>
      <c r="I87" s="181">
        <v>40</v>
      </c>
      <c r="J87" s="16">
        <v>50</v>
      </c>
    </row>
    <row r="88" spans="1:10" ht="12" customHeight="1" outlineLevel="1">
      <c r="A88" s="56"/>
      <c r="B88" s="69">
        <v>637020</v>
      </c>
      <c r="C88" s="58" t="s">
        <v>202</v>
      </c>
      <c r="D88" s="196">
        <v>2978</v>
      </c>
      <c r="E88" s="196">
        <v>0</v>
      </c>
      <c r="F88" s="376">
        <v>0</v>
      </c>
      <c r="G88" s="196">
        <v>0</v>
      </c>
      <c r="H88" s="164">
        <v>0</v>
      </c>
      <c r="I88" s="181">
        <v>0</v>
      </c>
      <c r="J88" s="16">
        <v>0</v>
      </c>
    </row>
    <row r="89" spans="1:10" ht="12" customHeight="1" outlineLevel="1">
      <c r="A89" s="387" t="s">
        <v>184</v>
      </c>
      <c r="B89" s="388"/>
      <c r="C89" s="389"/>
      <c r="D89" s="390">
        <v>596</v>
      </c>
      <c r="E89" s="390">
        <v>491</v>
      </c>
      <c r="F89" s="391">
        <v>0</v>
      </c>
      <c r="G89" s="390"/>
      <c r="H89" s="392"/>
      <c r="I89" s="393"/>
      <c r="J89" s="394"/>
    </row>
    <row r="90" spans="1:10" ht="12" customHeight="1" outlineLevel="1">
      <c r="A90" s="56"/>
      <c r="B90" s="69"/>
      <c r="C90" s="58"/>
      <c r="D90" s="196"/>
      <c r="E90" s="196"/>
      <c r="F90" s="376"/>
      <c r="G90" s="196"/>
      <c r="H90" s="164"/>
      <c r="I90" s="181"/>
      <c r="J90" s="16"/>
    </row>
    <row r="91" spans="1:10" ht="12" customHeight="1">
      <c r="A91" s="86" t="s">
        <v>87</v>
      </c>
      <c r="B91" s="61"/>
      <c r="C91" s="62"/>
      <c r="D91" s="192">
        <f>SUM(D92:D104)</f>
        <v>1188</v>
      </c>
      <c r="E91" s="192">
        <f>SUM(E92:E104)</f>
        <v>2000</v>
      </c>
      <c r="F91" s="374">
        <f>SUM(F92:F105)</f>
        <v>600</v>
      </c>
      <c r="G91" s="191">
        <f>SUM(G92:G105)</f>
        <v>2000</v>
      </c>
      <c r="H91" s="170">
        <v>2000</v>
      </c>
      <c r="I91" s="193">
        <v>600</v>
      </c>
      <c r="J91" s="63">
        <v>600</v>
      </c>
    </row>
    <row r="92" spans="1:10" ht="12" customHeight="1">
      <c r="A92" s="73"/>
      <c r="B92" s="69">
        <v>633006</v>
      </c>
      <c r="C92" s="80" t="s">
        <v>185</v>
      </c>
      <c r="D92" s="164">
        <v>700</v>
      </c>
      <c r="E92" s="164">
        <v>1400</v>
      </c>
      <c r="F92" s="280">
        <v>0</v>
      </c>
      <c r="G92" s="164">
        <v>0</v>
      </c>
      <c r="H92" s="164">
        <v>1400</v>
      </c>
      <c r="I92" s="181"/>
      <c r="J92" s="16"/>
    </row>
    <row r="93" spans="1:10" ht="12" hidden="1" customHeight="1" outlineLevel="1">
      <c r="A93" s="56"/>
      <c r="B93" s="57" t="s">
        <v>50</v>
      </c>
      <c r="C93" s="58" t="s">
        <v>51</v>
      </c>
      <c r="D93" s="196"/>
      <c r="E93" s="196"/>
      <c r="F93" s="376"/>
      <c r="G93" s="196"/>
      <c r="H93" s="164">
        <v>120</v>
      </c>
      <c r="I93" s="181">
        <v>140</v>
      </c>
      <c r="J93" s="16">
        <v>160</v>
      </c>
    </row>
    <row r="94" spans="1:10" ht="12" customHeight="1" outlineLevel="1">
      <c r="A94" s="56"/>
      <c r="B94" s="57">
        <v>633006</v>
      </c>
      <c r="C94" s="58" t="s">
        <v>186</v>
      </c>
      <c r="D94" s="196">
        <v>4</v>
      </c>
      <c r="E94" s="196">
        <v>0</v>
      </c>
      <c r="F94" s="376"/>
      <c r="G94" s="196"/>
      <c r="H94" s="164">
        <v>0</v>
      </c>
      <c r="I94" s="181"/>
      <c r="J94" s="16"/>
    </row>
    <row r="95" spans="1:10" ht="12" hidden="1" customHeight="1" outlineLevel="1">
      <c r="A95" s="56"/>
      <c r="B95" s="57" t="s">
        <v>88</v>
      </c>
      <c r="C95" s="58" t="s">
        <v>52</v>
      </c>
      <c r="D95" s="196"/>
      <c r="E95" s="196"/>
      <c r="F95" s="376"/>
      <c r="G95" s="196"/>
      <c r="H95" s="163">
        <v>45</v>
      </c>
      <c r="I95" s="171">
        <v>50</v>
      </c>
      <c r="J95" s="79">
        <v>60</v>
      </c>
    </row>
    <row r="96" spans="1:10" ht="12" hidden="1" customHeight="1" outlineLevel="1">
      <c r="A96" s="56"/>
      <c r="B96" s="57" t="s">
        <v>89</v>
      </c>
      <c r="C96" s="58" t="s">
        <v>52</v>
      </c>
      <c r="D96" s="196"/>
      <c r="E96" s="196"/>
      <c r="F96" s="376"/>
      <c r="G96" s="196"/>
      <c r="H96" s="396">
        <v>40</v>
      </c>
      <c r="I96" s="214">
        <v>50</v>
      </c>
      <c r="J96" s="95">
        <v>60</v>
      </c>
    </row>
    <row r="97" spans="1:10" ht="12" hidden="1" customHeight="1" outlineLevel="1">
      <c r="A97" s="56"/>
      <c r="B97" s="69">
        <v>632002</v>
      </c>
      <c r="C97" s="58" t="s">
        <v>54</v>
      </c>
      <c r="D97" s="196"/>
      <c r="E97" s="196"/>
      <c r="F97" s="376"/>
      <c r="G97" s="196"/>
      <c r="H97" s="164">
        <v>50</v>
      </c>
      <c r="I97" s="181">
        <v>60</v>
      </c>
      <c r="J97" s="16">
        <v>70</v>
      </c>
    </row>
    <row r="98" spans="1:10" ht="12" customHeight="1" collapsed="1">
      <c r="A98" s="73"/>
      <c r="B98" s="69">
        <v>633016</v>
      </c>
      <c r="C98" s="80" t="s">
        <v>61</v>
      </c>
      <c r="D98" s="164">
        <v>35</v>
      </c>
      <c r="E98" s="164">
        <v>0</v>
      </c>
      <c r="F98" s="280">
        <v>0</v>
      </c>
      <c r="G98" s="164">
        <v>0</v>
      </c>
      <c r="H98" s="164">
        <v>0</v>
      </c>
      <c r="I98" s="181"/>
      <c r="J98" s="16"/>
    </row>
    <row r="99" spans="1:10" ht="12" hidden="1" customHeight="1" outlineLevel="1">
      <c r="A99" s="56"/>
      <c r="B99" s="57" t="s">
        <v>63</v>
      </c>
      <c r="C99" s="58" t="s">
        <v>64</v>
      </c>
      <c r="D99" s="196"/>
      <c r="E99" s="196"/>
      <c r="F99" s="376"/>
      <c r="G99" s="196"/>
      <c r="H99" s="163">
        <v>90</v>
      </c>
      <c r="I99" s="171">
        <v>100</v>
      </c>
      <c r="J99" s="79">
        <v>120</v>
      </c>
    </row>
    <row r="100" spans="1:10" ht="12" hidden="1" customHeight="1" outlineLevel="1">
      <c r="A100" s="56"/>
      <c r="B100" s="69">
        <v>634002</v>
      </c>
      <c r="C100" s="58" t="s">
        <v>65</v>
      </c>
      <c r="D100" s="196"/>
      <c r="E100" s="196"/>
      <c r="F100" s="376"/>
      <c r="G100" s="196"/>
      <c r="H100" s="164">
        <v>50</v>
      </c>
      <c r="I100" s="181">
        <v>60</v>
      </c>
      <c r="J100" s="16">
        <v>70</v>
      </c>
    </row>
    <row r="101" spans="1:10" ht="12" hidden="1" customHeight="1" outlineLevel="1">
      <c r="A101" s="56"/>
      <c r="B101" s="69">
        <v>635006</v>
      </c>
      <c r="C101" s="58" t="s">
        <v>72</v>
      </c>
      <c r="D101" s="196"/>
      <c r="E101" s="196"/>
      <c r="F101" s="376"/>
      <c r="G101" s="196"/>
      <c r="H101" s="163">
        <v>250</v>
      </c>
      <c r="I101" s="171">
        <v>300</v>
      </c>
      <c r="J101" s="79">
        <v>350</v>
      </c>
    </row>
    <row r="102" spans="1:10" ht="12" customHeight="1" outlineLevel="1">
      <c r="A102" s="56"/>
      <c r="B102" s="69">
        <v>637004</v>
      </c>
      <c r="C102" s="58" t="s">
        <v>77</v>
      </c>
      <c r="D102" s="196">
        <v>42</v>
      </c>
      <c r="E102" s="196">
        <v>0</v>
      </c>
      <c r="F102" s="376">
        <v>0</v>
      </c>
      <c r="G102" s="196">
        <v>0</v>
      </c>
      <c r="H102" s="163">
        <v>0</v>
      </c>
      <c r="I102" s="171"/>
      <c r="J102" s="79"/>
    </row>
    <row r="103" spans="1:10" ht="12" customHeight="1" outlineLevel="1">
      <c r="A103" s="56"/>
      <c r="B103" s="69">
        <v>637037</v>
      </c>
      <c r="C103" s="58" t="s">
        <v>182</v>
      </c>
      <c r="D103" s="196"/>
      <c r="E103" s="196">
        <v>0</v>
      </c>
      <c r="F103" s="376">
        <v>0</v>
      </c>
      <c r="G103" s="196">
        <v>1400</v>
      </c>
      <c r="H103" s="163">
        <v>0</v>
      </c>
      <c r="I103" s="171"/>
      <c r="J103" s="79"/>
    </row>
    <row r="104" spans="1:10" ht="12" customHeight="1" outlineLevel="1">
      <c r="A104" s="56"/>
      <c r="B104" s="69">
        <v>642014</v>
      </c>
      <c r="C104" s="58" t="s">
        <v>156</v>
      </c>
      <c r="D104" s="196">
        <v>407</v>
      </c>
      <c r="E104" s="196">
        <v>600</v>
      </c>
      <c r="F104" s="376">
        <v>600</v>
      </c>
      <c r="G104" s="196">
        <v>600</v>
      </c>
      <c r="H104" s="164">
        <v>600</v>
      </c>
      <c r="I104" s="181">
        <v>600</v>
      </c>
      <c r="J104" s="16">
        <v>600</v>
      </c>
    </row>
    <row r="105" spans="1:10" ht="12" customHeight="1">
      <c r="A105" s="56"/>
      <c r="B105" s="80"/>
      <c r="C105" s="80"/>
      <c r="D105" s="164"/>
      <c r="E105" s="164"/>
      <c r="F105" s="280"/>
      <c r="G105" s="164"/>
      <c r="H105" s="395"/>
      <c r="I105" s="213"/>
      <c r="J105" s="88"/>
    </row>
    <row r="106" spans="1:10" ht="12" customHeight="1">
      <c r="A106" s="86" t="s">
        <v>91</v>
      </c>
      <c r="B106" s="61"/>
      <c r="C106" s="93"/>
      <c r="D106" s="192">
        <v>0</v>
      </c>
      <c r="E106" s="192">
        <v>0</v>
      </c>
      <c r="F106" s="397">
        <v>1000</v>
      </c>
      <c r="G106" s="192">
        <v>0</v>
      </c>
      <c r="H106" s="170">
        <v>1000</v>
      </c>
      <c r="I106" s="193">
        <v>1000</v>
      </c>
      <c r="J106" s="63">
        <v>1000</v>
      </c>
    </row>
    <row r="107" spans="1:10" ht="12" customHeight="1">
      <c r="A107" s="73"/>
      <c r="B107" s="69">
        <v>633006</v>
      </c>
      <c r="C107" s="80" t="s">
        <v>90</v>
      </c>
      <c r="D107" s="164">
        <v>0</v>
      </c>
      <c r="E107" s="164">
        <v>0</v>
      </c>
      <c r="F107" s="280">
        <v>1000</v>
      </c>
      <c r="G107" s="164">
        <v>0</v>
      </c>
      <c r="H107" s="164">
        <v>1000</v>
      </c>
      <c r="I107" s="181">
        <v>1000</v>
      </c>
      <c r="J107" s="16">
        <v>1000</v>
      </c>
    </row>
    <row r="108" spans="1:10" ht="12" hidden="1" customHeight="1" outlineLevel="1">
      <c r="A108" s="56"/>
      <c r="B108" s="69">
        <v>635006</v>
      </c>
      <c r="C108" s="58" t="s">
        <v>72</v>
      </c>
      <c r="D108" s="196"/>
      <c r="E108" s="196"/>
      <c r="F108" s="376"/>
      <c r="G108" s="196"/>
      <c r="H108" s="164">
        <v>10</v>
      </c>
      <c r="I108" s="181">
        <v>20</v>
      </c>
      <c r="J108" s="16">
        <v>30</v>
      </c>
    </row>
    <row r="109" spans="1:10" ht="12" customHeight="1">
      <c r="A109" s="56"/>
      <c r="B109" s="69"/>
      <c r="C109" s="58"/>
      <c r="D109" s="196"/>
      <c r="E109" s="196"/>
      <c r="F109" s="376"/>
      <c r="G109" s="196"/>
      <c r="H109" s="164"/>
      <c r="I109" s="181"/>
      <c r="J109" s="16"/>
    </row>
    <row r="110" spans="1:10" ht="12" customHeight="1">
      <c r="A110" s="86" t="s">
        <v>92</v>
      </c>
      <c r="B110" s="61"/>
      <c r="C110" s="62"/>
      <c r="D110" s="192">
        <f>SUM(D111:D111)</f>
        <v>2260</v>
      </c>
      <c r="E110" s="192">
        <f>SUM(E111:E111)</f>
        <v>1944</v>
      </c>
      <c r="F110" s="374">
        <f>SUM(F111:F111)</f>
        <v>2400</v>
      </c>
      <c r="G110" s="191">
        <f>SUM(G111:G112)</f>
        <v>2117</v>
      </c>
      <c r="H110" s="170">
        <f>SUM(H111:H112)</f>
        <v>2200</v>
      </c>
      <c r="I110" s="193">
        <f>SUM(I111:I112)</f>
        <v>2200</v>
      </c>
      <c r="J110" s="63">
        <f>SUM(J111:J112)</f>
        <v>2200</v>
      </c>
    </row>
    <row r="111" spans="1:10" ht="12" customHeight="1" outlineLevel="1">
      <c r="A111" s="56"/>
      <c r="B111" s="69">
        <v>637004</v>
      </c>
      <c r="C111" s="58" t="s">
        <v>93</v>
      </c>
      <c r="D111" s="196">
        <v>2260</v>
      </c>
      <c r="E111" s="196">
        <v>1944</v>
      </c>
      <c r="F111" s="376">
        <v>2400</v>
      </c>
      <c r="G111" s="196">
        <v>2117</v>
      </c>
      <c r="H111" s="164">
        <v>2200</v>
      </c>
      <c r="I111" s="181">
        <v>2200</v>
      </c>
      <c r="J111" s="16">
        <v>2200</v>
      </c>
    </row>
    <row r="112" spans="1:10" ht="12" customHeight="1" outlineLevel="1">
      <c r="A112" s="56"/>
      <c r="B112" s="69"/>
      <c r="C112" s="58"/>
      <c r="D112" s="196"/>
      <c r="E112" s="196"/>
      <c r="F112" s="376"/>
      <c r="G112" s="196"/>
      <c r="H112" s="164"/>
      <c r="I112" s="181"/>
      <c r="J112" s="16"/>
    </row>
    <row r="113" spans="1:10" ht="12" customHeight="1">
      <c r="A113" s="96" t="s">
        <v>157</v>
      </c>
      <c r="B113" s="61"/>
      <c r="C113" s="62"/>
      <c r="D113" s="191">
        <f>SUM(D114:D115)</f>
        <v>1259</v>
      </c>
      <c r="E113" s="192">
        <f>SUM(E114:E115)</f>
        <v>0</v>
      </c>
      <c r="F113" s="374">
        <v>0</v>
      </c>
      <c r="G113" s="191">
        <v>0</v>
      </c>
      <c r="H113" s="170">
        <f>H114</f>
        <v>0</v>
      </c>
      <c r="I113" s="193">
        <f>I114</f>
        <v>0</v>
      </c>
      <c r="J113" s="63">
        <f>J114</f>
        <v>0</v>
      </c>
    </row>
    <row r="114" spans="1:10" ht="12" customHeight="1">
      <c r="A114" s="56"/>
      <c r="B114" s="69">
        <v>611</v>
      </c>
      <c r="C114" s="80" t="s">
        <v>154</v>
      </c>
      <c r="D114" s="164">
        <v>973</v>
      </c>
      <c r="E114" s="164">
        <v>0</v>
      </c>
      <c r="F114" s="280">
        <v>0</v>
      </c>
      <c r="G114" s="164">
        <v>0</v>
      </c>
      <c r="H114" s="164">
        <v>0</v>
      </c>
      <c r="I114" s="181">
        <v>0</v>
      </c>
      <c r="J114" s="16">
        <v>0</v>
      </c>
    </row>
    <row r="115" spans="1:10" ht="12" customHeight="1" outlineLevel="1">
      <c r="A115" s="56"/>
      <c r="B115" s="69">
        <v>625</v>
      </c>
      <c r="C115" s="58" t="s">
        <v>36</v>
      </c>
      <c r="D115" s="196">
        <v>286</v>
      </c>
      <c r="E115" s="196">
        <v>0</v>
      </c>
      <c r="F115" s="376">
        <v>0</v>
      </c>
      <c r="G115" s="196">
        <v>0</v>
      </c>
      <c r="H115" s="163">
        <v>0</v>
      </c>
      <c r="I115" s="171">
        <v>0</v>
      </c>
      <c r="J115" s="79">
        <v>0</v>
      </c>
    </row>
    <row r="116" spans="1:10" ht="12" customHeight="1">
      <c r="A116" s="86" t="s">
        <v>94</v>
      </c>
      <c r="B116" s="61"/>
      <c r="C116" s="93"/>
      <c r="D116" s="192">
        <f>SUM(D117:D120)</f>
        <v>2315</v>
      </c>
      <c r="E116" s="192">
        <f>SUM(E117:E120)</f>
        <v>2154</v>
      </c>
      <c r="F116" s="397">
        <f>SUM(F117:F120)</f>
        <v>1600</v>
      </c>
      <c r="G116" s="192">
        <f>SUM(G117:G120)</f>
        <v>1689</v>
      </c>
      <c r="H116" s="170">
        <f>SUM(H120+H119+H117)</f>
        <v>2700</v>
      </c>
      <c r="I116" s="193">
        <f>SUM(I120+I119+I117)</f>
        <v>2700</v>
      </c>
      <c r="J116" s="63">
        <f>SUM(J120+J119+J117)</f>
        <v>2700</v>
      </c>
    </row>
    <row r="117" spans="1:10" ht="12" customHeight="1">
      <c r="A117" s="73"/>
      <c r="B117" s="69">
        <v>632001</v>
      </c>
      <c r="C117" s="58" t="s">
        <v>52</v>
      </c>
      <c r="D117" s="196">
        <v>2010</v>
      </c>
      <c r="E117" s="196">
        <v>1575</v>
      </c>
      <c r="F117" s="376">
        <v>1000</v>
      </c>
      <c r="G117" s="196">
        <v>1305</v>
      </c>
      <c r="H117" s="164">
        <v>2000</v>
      </c>
      <c r="I117" s="181">
        <v>2000</v>
      </c>
      <c r="J117" s="16">
        <v>2000</v>
      </c>
    </row>
    <row r="118" spans="1:10" ht="12" hidden="1" customHeight="1" outlineLevel="1">
      <c r="A118" s="56"/>
      <c r="B118" s="57" t="s">
        <v>95</v>
      </c>
      <c r="C118" s="58" t="s">
        <v>52</v>
      </c>
      <c r="D118" s="196"/>
      <c r="E118" s="196"/>
      <c r="F118" s="376"/>
      <c r="G118" s="196"/>
      <c r="H118" s="164">
        <v>50</v>
      </c>
      <c r="I118" s="181">
        <v>60</v>
      </c>
      <c r="J118" s="16">
        <v>70</v>
      </c>
    </row>
    <row r="119" spans="1:10" ht="12" customHeight="1" outlineLevel="1">
      <c r="A119" s="56"/>
      <c r="B119" s="69">
        <v>633006</v>
      </c>
      <c r="C119" s="58" t="s">
        <v>58</v>
      </c>
      <c r="D119" s="196">
        <v>203</v>
      </c>
      <c r="E119" s="196">
        <v>159</v>
      </c>
      <c r="F119" s="376">
        <v>300</v>
      </c>
      <c r="G119" s="196">
        <v>100</v>
      </c>
      <c r="H119" s="164">
        <v>300</v>
      </c>
      <c r="I119" s="181">
        <v>300</v>
      </c>
      <c r="J119" s="16">
        <v>300</v>
      </c>
    </row>
    <row r="120" spans="1:10" ht="12" customHeight="1">
      <c r="A120" s="56"/>
      <c r="B120" s="69">
        <v>637004</v>
      </c>
      <c r="C120" s="80" t="s">
        <v>77</v>
      </c>
      <c r="D120" s="164">
        <v>102</v>
      </c>
      <c r="E120" s="164">
        <v>420</v>
      </c>
      <c r="F120" s="280">
        <v>300</v>
      </c>
      <c r="G120" s="164">
        <v>284</v>
      </c>
      <c r="H120" s="164">
        <v>400</v>
      </c>
      <c r="I120" s="181">
        <v>400</v>
      </c>
      <c r="J120" s="16">
        <v>400</v>
      </c>
    </row>
    <row r="121" spans="1:10" ht="12" hidden="1" customHeight="1" outlineLevel="1">
      <c r="A121" s="56"/>
      <c r="B121" s="69">
        <v>635004</v>
      </c>
      <c r="C121" s="58" t="s">
        <v>73</v>
      </c>
      <c r="D121" s="196"/>
      <c r="E121" s="196"/>
      <c r="F121" s="376"/>
      <c r="G121" s="196"/>
      <c r="H121" s="164">
        <v>25</v>
      </c>
      <c r="I121" s="181">
        <v>25</v>
      </c>
      <c r="J121" s="16">
        <v>25</v>
      </c>
    </row>
    <row r="122" spans="1:10" ht="12" customHeight="1">
      <c r="A122" s="216" t="s">
        <v>158</v>
      </c>
      <c r="B122" s="90" t="s">
        <v>159</v>
      </c>
      <c r="C122" s="93"/>
      <c r="D122" s="192">
        <v>30</v>
      </c>
      <c r="E122" s="192">
        <f>SUM(E123:E125)</f>
        <v>65</v>
      </c>
      <c r="F122" s="397">
        <f>SUM(F125:F128)</f>
        <v>0</v>
      </c>
      <c r="G122" s="192">
        <f>SUM(G123:G128)</f>
        <v>4031</v>
      </c>
      <c r="H122" s="170">
        <f>SUM(H123:H125)</f>
        <v>3700</v>
      </c>
      <c r="I122" s="193">
        <f>I125+I128</f>
        <v>0</v>
      </c>
      <c r="J122" s="63">
        <f>J125+J128</f>
        <v>0</v>
      </c>
    </row>
    <row r="123" spans="1:10" ht="12" customHeight="1">
      <c r="A123" s="98"/>
      <c r="B123" s="57">
        <v>637002</v>
      </c>
      <c r="C123" s="58" t="s">
        <v>203</v>
      </c>
      <c r="D123" s="200"/>
      <c r="E123" s="200">
        <v>65</v>
      </c>
      <c r="F123" s="379">
        <v>5775</v>
      </c>
      <c r="G123" s="200">
        <v>275</v>
      </c>
      <c r="H123" s="164">
        <v>1700</v>
      </c>
      <c r="I123" s="215"/>
      <c r="J123" s="87"/>
    </row>
    <row r="124" spans="1:10" ht="12" customHeight="1">
      <c r="A124" s="98"/>
      <c r="B124" s="57">
        <v>637002</v>
      </c>
      <c r="C124" s="58" t="s">
        <v>204</v>
      </c>
      <c r="D124" s="200"/>
      <c r="E124" s="200"/>
      <c r="F124" s="379"/>
      <c r="G124" s="200"/>
      <c r="H124" s="164">
        <v>2000</v>
      </c>
      <c r="I124" s="215"/>
      <c r="J124" s="87"/>
    </row>
    <row r="125" spans="1:10" ht="12" customHeight="1">
      <c r="A125" s="73"/>
      <c r="B125" s="69">
        <v>717001</v>
      </c>
      <c r="C125" s="58" t="s">
        <v>160</v>
      </c>
      <c r="D125" s="196">
        <v>30</v>
      </c>
      <c r="E125" s="196">
        <v>0</v>
      </c>
      <c r="F125" s="376">
        <v>0</v>
      </c>
      <c r="G125" s="196">
        <v>3756</v>
      </c>
      <c r="H125" s="164">
        <v>0</v>
      </c>
      <c r="I125" s="181">
        <v>0</v>
      </c>
      <c r="J125" s="16">
        <v>0</v>
      </c>
    </row>
    <row r="126" spans="1:10" ht="12" hidden="1" customHeight="1" outlineLevel="1">
      <c r="A126" s="56"/>
      <c r="B126" s="57" t="s">
        <v>95</v>
      </c>
      <c r="C126" s="58" t="s">
        <v>52</v>
      </c>
      <c r="D126" s="196"/>
      <c r="E126" s="196"/>
      <c r="F126" s="376"/>
      <c r="G126" s="196"/>
      <c r="H126" s="396">
        <v>350</v>
      </c>
      <c r="I126" s="214">
        <v>450</v>
      </c>
      <c r="J126" s="95">
        <v>550</v>
      </c>
    </row>
    <row r="127" spans="1:10" ht="12" hidden="1" customHeight="1" outlineLevel="1">
      <c r="A127" s="56"/>
      <c r="B127" s="69">
        <v>632002</v>
      </c>
      <c r="C127" s="58" t="s">
        <v>54</v>
      </c>
      <c r="D127" s="196"/>
      <c r="E127" s="196"/>
      <c r="F127" s="376"/>
      <c r="G127" s="196"/>
      <c r="H127" s="396">
        <v>250</v>
      </c>
      <c r="I127" s="214">
        <v>350</v>
      </c>
      <c r="J127" s="95">
        <v>450</v>
      </c>
    </row>
    <row r="128" spans="1:10" ht="12" customHeight="1">
      <c r="A128" s="56"/>
      <c r="B128" s="71"/>
      <c r="C128" s="74"/>
      <c r="D128" s="197"/>
      <c r="E128" s="197"/>
      <c r="F128" s="377"/>
      <c r="G128" s="197"/>
      <c r="H128" s="197"/>
      <c r="I128" s="195"/>
      <c r="J128" s="67"/>
    </row>
    <row r="129" spans="1:10" ht="12" hidden="1" customHeight="1" outlineLevel="1">
      <c r="A129" s="56"/>
      <c r="B129" s="69">
        <v>635006</v>
      </c>
      <c r="C129" s="58" t="s">
        <v>72</v>
      </c>
      <c r="D129" s="196"/>
      <c r="E129" s="196"/>
      <c r="F129" s="376"/>
      <c r="G129" s="196"/>
      <c r="H129" s="164">
        <v>150</v>
      </c>
      <c r="I129" s="181">
        <v>150</v>
      </c>
      <c r="J129" s="16">
        <v>150</v>
      </c>
    </row>
    <row r="130" spans="1:10" ht="12" customHeight="1">
      <c r="A130" s="216" t="s">
        <v>161</v>
      </c>
      <c r="B130" s="90" t="s">
        <v>96</v>
      </c>
      <c r="C130" s="91"/>
      <c r="D130" s="192">
        <f>SUM(C131:D135)</f>
        <v>110</v>
      </c>
      <c r="E130" s="192">
        <v>3627</v>
      </c>
      <c r="F130" s="397">
        <f>SUM(F131:F135)</f>
        <v>6600</v>
      </c>
      <c r="G130" s="192">
        <f>SUM(G131:G135)</f>
        <v>14359</v>
      </c>
      <c r="H130" s="170">
        <f>SUM(H131:H135)</f>
        <v>3200</v>
      </c>
      <c r="I130" s="193">
        <f>SUM(I131:I133)</f>
        <v>790</v>
      </c>
      <c r="J130" s="63">
        <f>SUM(J131:J133)</f>
        <v>790</v>
      </c>
    </row>
    <row r="131" spans="1:10" ht="12" customHeight="1" outlineLevel="1">
      <c r="A131" s="56"/>
      <c r="B131" s="69">
        <v>633006</v>
      </c>
      <c r="C131" s="58" t="s">
        <v>58</v>
      </c>
      <c r="D131" s="196">
        <v>110</v>
      </c>
      <c r="E131" s="196">
        <v>2061</v>
      </c>
      <c r="F131" s="376">
        <v>500</v>
      </c>
      <c r="G131" s="196">
        <v>815</v>
      </c>
      <c r="H131" s="164">
        <v>500</v>
      </c>
      <c r="I131" s="181">
        <v>300</v>
      </c>
      <c r="J131" s="16">
        <v>300</v>
      </c>
    </row>
    <row r="132" spans="1:10" ht="12" customHeight="1" outlineLevel="1">
      <c r="A132" s="56"/>
      <c r="B132" s="69">
        <v>635006</v>
      </c>
      <c r="C132" s="58" t="s">
        <v>205</v>
      </c>
      <c r="D132" s="196"/>
      <c r="E132" s="196"/>
      <c r="F132" s="376">
        <v>0</v>
      </c>
      <c r="G132" s="196">
        <v>4588</v>
      </c>
      <c r="H132" s="164"/>
      <c r="I132" s="181"/>
      <c r="J132" s="16"/>
    </row>
    <row r="133" spans="1:10" ht="12" customHeight="1" outlineLevel="1">
      <c r="A133" s="56"/>
      <c r="B133" s="69">
        <v>637002</v>
      </c>
      <c r="C133" s="58" t="s">
        <v>203</v>
      </c>
      <c r="D133" s="196">
        <v>0</v>
      </c>
      <c r="E133" s="196">
        <v>414</v>
      </c>
      <c r="F133" s="376">
        <v>6100</v>
      </c>
      <c r="G133" s="196">
        <v>8606</v>
      </c>
      <c r="H133" s="164">
        <v>1700</v>
      </c>
      <c r="I133" s="181">
        <v>490</v>
      </c>
      <c r="J133" s="16">
        <v>490</v>
      </c>
    </row>
    <row r="134" spans="1:10" ht="12" customHeight="1" outlineLevel="1">
      <c r="A134" s="56"/>
      <c r="B134" s="69">
        <v>637002</v>
      </c>
      <c r="C134" s="58" t="s">
        <v>206</v>
      </c>
      <c r="D134" s="196"/>
      <c r="E134" s="196"/>
      <c r="F134" s="376"/>
      <c r="G134" s="196"/>
      <c r="H134" s="164">
        <v>1000</v>
      </c>
      <c r="I134" s="181"/>
      <c r="J134" s="16"/>
    </row>
    <row r="135" spans="1:10" ht="12" customHeight="1" outlineLevel="1">
      <c r="A135" s="56"/>
      <c r="B135" s="69">
        <v>637004</v>
      </c>
      <c r="C135" s="58" t="s">
        <v>77</v>
      </c>
      <c r="D135" s="196">
        <v>0</v>
      </c>
      <c r="E135" s="196">
        <v>1152</v>
      </c>
      <c r="F135" s="376">
        <v>0</v>
      </c>
      <c r="G135" s="196">
        <v>350</v>
      </c>
      <c r="H135" s="164"/>
      <c r="I135" s="181"/>
      <c r="J135" s="16"/>
    </row>
    <row r="136" spans="1:10" ht="12" customHeight="1">
      <c r="A136" s="56"/>
      <c r="B136" s="69"/>
      <c r="C136" s="58"/>
      <c r="D136" s="217" t="s">
        <v>150</v>
      </c>
      <c r="E136" s="217" t="s">
        <v>151</v>
      </c>
      <c r="F136" s="398" t="s">
        <v>152</v>
      </c>
      <c r="G136" s="217" t="s">
        <v>152</v>
      </c>
      <c r="H136" s="210" t="s">
        <v>153</v>
      </c>
      <c r="I136" s="218" t="s">
        <v>183</v>
      </c>
      <c r="J136" s="219" t="s">
        <v>200</v>
      </c>
    </row>
    <row r="137" spans="1:10" ht="12" hidden="1" customHeight="1" outlineLevel="1">
      <c r="A137" s="56"/>
      <c r="B137" s="69">
        <v>635006</v>
      </c>
      <c r="C137" s="58" t="s">
        <v>72</v>
      </c>
      <c r="D137" s="196"/>
      <c r="E137" s="196"/>
      <c r="F137" s="376"/>
      <c r="G137" s="196"/>
      <c r="H137" s="164">
        <v>10</v>
      </c>
      <c r="I137" s="181">
        <v>20</v>
      </c>
      <c r="J137" s="16">
        <v>30</v>
      </c>
    </row>
    <row r="138" spans="1:10" ht="12" customHeight="1">
      <c r="A138" s="86" t="s">
        <v>97</v>
      </c>
      <c r="B138" s="97"/>
      <c r="C138" s="93"/>
      <c r="D138" s="192">
        <f>SUM(D139:D146)</f>
        <v>694</v>
      </c>
      <c r="E138" s="192">
        <f>SUM(E139:E146)</f>
        <v>764</v>
      </c>
      <c r="F138" s="397">
        <f>SUM(F139:F143)</f>
        <v>810</v>
      </c>
      <c r="G138" s="192">
        <f>SUM(G139:G143)</f>
        <v>764</v>
      </c>
      <c r="H138" s="285">
        <f>SUM(H139:H143)</f>
        <v>2610</v>
      </c>
      <c r="I138" s="168">
        <f>SUM(I139:I143)</f>
        <v>1710</v>
      </c>
      <c r="J138" s="18">
        <f>SUM(J139:J143)</f>
        <v>1710</v>
      </c>
    </row>
    <row r="139" spans="1:10" ht="12" customHeight="1">
      <c r="A139" s="73"/>
      <c r="B139" s="69">
        <v>632001</v>
      </c>
      <c r="C139" s="80" t="s">
        <v>52</v>
      </c>
      <c r="D139" s="164">
        <v>294</v>
      </c>
      <c r="E139" s="164">
        <v>271</v>
      </c>
      <c r="F139" s="280">
        <v>300</v>
      </c>
      <c r="G139" s="164">
        <v>262</v>
      </c>
      <c r="H139" s="164">
        <v>300</v>
      </c>
      <c r="I139" s="181">
        <v>300</v>
      </c>
      <c r="J139" s="16">
        <v>300</v>
      </c>
    </row>
    <row r="140" spans="1:10" ht="12" customHeight="1">
      <c r="A140" s="73"/>
      <c r="B140" s="69">
        <v>632002</v>
      </c>
      <c r="C140" s="80" t="s">
        <v>187</v>
      </c>
      <c r="D140" s="164">
        <v>0</v>
      </c>
      <c r="E140" s="164">
        <v>8</v>
      </c>
      <c r="F140" s="280">
        <v>10</v>
      </c>
      <c r="G140" s="164">
        <v>35</v>
      </c>
      <c r="H140" s="164">
        <v>10</v>
      </c>
      <c r="I140" s="181">
        <v>10</v>
      </c>
      <c r="J140" s="16">
        <v>10</v>
      </c>
    </row>
    <row r="141" spans="1:10" ht="12" customHeight="1" outlineLevel="1">
      <c r="A141" s="73"/>
      <c r="B141" s="69">
        <v>633006</v>
      </c>
      <c r="C141" s="58" t="s">
        <v>58</v>
      </c>
      <c r="D141" s="196">
        <v>6</v>
      </c>
      <c r="E141" s="196">
        <v>231</v>
      </c>
      <c r="F141" s="376">
        <v>200</v>
      </c>
      <c r="G141" s="196">
        <v>181</v>
      </c>
      <c r="H141" s="164">
        <v>1400</v>
      </c>
      <c r="I141" s="181">
        <v>500</v>
      </c>
      <c r="J141" s="16">
        <v>500</v>
      </c>
    </row>
    <row r="142" spans="1:10" ht="12" customHeight="1" outlineLevel="1">
      <c r="A142" s="73"/>
      <c r="B142" s="69">
        <v>633015</v>
      </c>
      <c r="C142" s="58" t="s">
        <v>98</v>
      </c>
      <c r="D142" s="196">
        <v>394</v>
      </c>
      <c r="E142" s="196">
        <v>176</v>
      </c>
      <c r="F142" s="376">
        <v>300</v>
      </c>
      <c r="G142" s="196">
        <v>286</v>
      </c>
      <c r="H142" s="164">
        <v>400</v>
      </c>
      <c r="I142" s="181">
        <v>400</v>
      </c>
      <c r="J142" s="16">
        <v>400</v>
      </c>
    </row>
    <row r="143" spans="1:10" ht="12" customHeight="1">
      <c r="A143" s="73"/>
      <c r="B143" s="69">
        <v>634002</v>
      </c>
      <c r="C143" s="58" t="s">
        <v>162</v>
      </c>
      <c r="D143" s="196">
        <v>0</v>
      </c>
      <c r="E143" s="196">
        <v>0</v>
      </c>
      <c r="F143" s="376">
        <v>0</v>
      </c>
      <c r="G143" s="196">
        <v>0</v>
      </c>
      <c r="H143" s="164">
        <v>500</v>
      </c>
      <c r="I143" s="181">
        <v>500</v>
      </c>
      <c r="J143" s="16">
        <v>500</v>
      </c>
    </row>
    <row r="144" spans="1:10" ht="12" hidden="1" customHeight="1" outlineLevel="1">
      <c r="A144" s="56"/>
      <c r="B144" s="57" t="s">
        <v>95</v>
      </c>
      <c r="C144" s="58" t="s">
        <v>52</v>
      </c>
      <c r="D144" s="196"/>
      <c r="E144" s="196"/>
      <c r="F144" s="376"/>
      <c r="G144" s="196"/>
      <c r="H144" s="163">
        <v>50</v>
      </c>
      <c r="I144" s="171">
        <v>60</v>
      </c>
      <c r="J144" s="79">
        <v>70</v>
      </c>
    </row>
    <row r="145" spans="1:10" ht="12" hidden="1" customHeight="1" outlineLevel="1">
      <c r="A145" s="56"/>
      <c r="B145" s="69">
        <v>632002</v>
      </c>
      <c r="C145" s="58" t="s">
        <v>54</v>
      </c>
      <c r="D145" s="196"/>
      <c r="E145" s="196"/>
      <c r="F145" s="376"/>
      <c r="G145" s="196"/>
      <c r="H145" s="163">
        <v>25</v>
      </c>
      <c r="I145" s="171">
        <v>35</v>
      </c>
      <c r="J145" s="79">
        <v>45</v>
      </c>
    </row>
    <row r="146" spans="1:10" ht="12" customHeight="1" outlineLevel="1">
      <c r="A146" s="56"/>
      <c r="B146" s="69">
        <v>635004</v>
      </c>
      <c r="C146" s="58" t="s">
        <v>207</v>
      </c>
      <c r="D146" s="196"/>
      <c r="E146" s="196">
        <v>78</v>
      </c>
      <c r="F146" s="376">
        <v>0</v>
      </c>
      <c r="G146" s="196">
        <v>0</v>
      </c>
      <c r="H146" s="164"/>
      <c r="I146" s="181"/>
      <c r="J146" s="16"/>
    </row>
    <row r="147" spans="1:10" ht="12" customHeight="1">
      <c r="A147" s="56"/>
      <c r="B147" s="57">
        <v>637004</v>
      </c>
      <c r="C147" s="58" t="s">
        <v>77</v>
      </c>
      <c r="D147" s="196"/>
      <c r="E147" s="196"/>
      <c r="F147" s="376">
        <v>0</v>
      </c>
      <c r="G147" s="196">
        <v>240</v>
      </c>
      <c r="H147" s="163">
        <v>600</v>
      </c>
      <c r="I147" s="213"/>
      <c r="J147" s="88"/>
    </row>
    <row r="148" spans="1:10" ht="12" customHeight="1">
      <c r="A148" s="86" t="s">
        <v>99</v>
      </c>
      <c r="B148" s="92"/>
      <c r="C148" s="93"/>
      <c r="D148" s="192">
        <v>0</v>
      </c>
      <c r="E148" s="192">
        <v>0</v>
      </c>
      <c r="F148" s="397">
        <v>0</v>
      </c>
      <c r="G148" s="192">
        <v>0</v>
      </c>
      <c r="H148" s="285">
        <v>0</v>
      </c>
      <c r="I148" s="168">
        <v>0</v>
      </c>
      <c r="J148" s="18">
        <v>0</v>
      </c>
    </row>
    <row r="149" spans="1:10" ht="12" customHeight="1">
      <c r="A149" s="73"/>
      <c r="B149" s="65"/>
      <c r="C149" s="74"/>
      <c r="D149" s="197"/>
      <c r="E149" s="197"/>
      <c r="F149" s="377"/>
      <c r="G149" s="197"/>
      <c r="H149" s="197"/>
      <c r="I149" s="195"/>
      <c r="J149" s="67"/>
    </row>
    <row r="150" spans="1:10" ht="12" customHeight="1">
      <c r="A150" s="56"/>
      <c r="B150" s="69"/>
      <c r="C150" s="58"/>
      <c r="D150" s="196"/>
      <c r="E150" s="196"/>
      <c r="F150" s="376"/>
      <c r="G150" s="196"/>
      <c r="H150" s="197"/>
      <c r="I150" s="195"/>
      <c r="J150" s="67"/>
    </row>
    <row r="151" spans="1:10" ht="12" customHeight="1">
      <c r="A151" s="89" t="s">
        <v>100</v>
      </c>
      <c r="B151" s="90" t="s">
        <v>79</v>
      </c>
      <c r="C151" s="93"/>
      <c r="D151" s="192">
        <f>SUM(D152:D152)</f>
        <v>433</v>
      </c>
      <c r="E151" s="192">
        <f>SUM(E152:E153)</f>
        <v>438</v>
      </c>
      <c r="F151" s="397">
        <f>SUM(F152:F152)</f>
        <v>500</v>
      </c>
      <c r="G151" s="192">
        <f>SUM(G152:G152)</f>
        <v>483</v>
      </c>
      <c r="H151" s="285">
        <v>500</v>
      </c>
      <c r="I151" s="168">
        <v>500</v>
      </c>
      <c r="J151" s="18">
        <v>500</v>
      </c>
    </row>
    <row r="152" spans="1:10" ht="12" customHeight="1" outlineLevel="1">
      <c r="A152" s="56"/>
      <c r="B152" s="69">
        <v>637014</v>
      </c>
      <c r="C152" s="58" t="s">
        <v>163</v>
      </c>
      <c r="D152" s="196">
        <v>433</v>
      </c>
      <c r="E152" s="196">
        <v>438</v>
      </c>
      <c r="F152" s="376">
        <v>500</v>
      </c>
      <c r="G152" s="196">
        <v>483</v>
      </c>
      <c r="H152" s="164">
        <v>500</v>
      </c>
      <c r="I152" s="181">
        <v>500</v>
      </c>
      <c r="J152" s="16">
        <v>500</v>
      </c>
    </row>
    <row r="153" spans="1:10" ht="12" customHeight="1">
      <c r="A153" s="56"/>
      <c r="B153" s="57"/>
      <c r="C153" s="58"/>
      <c r="D153" s="196"/>
      <c r="E153" s="196"/>
      <c r="F153" s="376"/>
      <c r="G153" s="196"/>
      <c r="H153" s="395"/>
      <c r="I153" s="213"/>
      <c r="J153" s="88"/>
    </row>
    <row r="154" spans="1:10" ht="12" customHeight="1">
      <c r="A154" s="89" t="s">
        <v>101</v>
      </c>
      <c r="B154" s="92"/>
      <c r="C154" s="93"/>
      <c r="D154" s="192">
        <v>0</v>
      </c>
      <c r="E154" s="192">
        <v>0</v>
      </c>
      <c r="F154" s="397">
        <f>SUM(F155:F156)</f>
        <v>1000</v>
      </c>
      <c r="G154" s="192">
        <v>900</v>
      </c>
      <c r="H154" s="285">
        <v>1000</v>
      </c>
      <c r="I154" s="168">
        <v>1000</v>
      </c>
      <c r="J154" s="18">
        <v>1000</v>
      </c>
    </row>
    <row r="155" spans="1:10" ht="12" customHeight="1" outlineLevel="1">
      <c r="A155" s="98"/>
      <c r="B155" s="69"/>
      <c r="C155" s="58"/>
      <c r="D155" s="196"/>
      <c r="E155" s="196"/>
      <c r="F155" s="376"/>
      <c r="G155" s="196"/>
      <c r="H155" s="164"/>
      <c r="I155" s="181"/>
      <c r="J155" s="16"/>
    </row>
    <row r="156" spans="1:10" ht="12" customHeight="1" outlineLevel="1">
      <c r="A156" s="99" t="s">
        <v>102</v>
      </c>
      <c r="B156" s="69">
        <v>642026</v>
      </c>
      <c r="C156" s="58" t="s">
        <v>103</v>
      </c>
      <c r="D156" s="196">
        <v>0</v>
      </c>
      <c r="E156" s="196">
        <v>0</v>
      </c>
      <c r="F156" s="376">
        <v>1000</v>
      </c>
      <c r="G156" s="196">
        <v>900</v>
      </c>
      <c r="H156" s="164">
        <v>1000</v>
      </c>
      <c r="I156" s="181">
        <v>1000</v>
      </c>
      <c r="J156" s="16">
        <v>1000</v>
      </c>
    </row>
    <row r="157" spans="1:10" ht="16.5" customHeight="1">
      <c r="A157" s="100" t="s">
        <v>104</v>
      </c>
      <c r="B157" s="101"/>
      <c r="C157" s="102"/>
      <c r="D157" s="220">
        <v>51536</v>
      </c>
      <c r="E157" s="220">
        <v>61701</v>
      </c>
      <c r="F157" s="399">
        <v>64790</v>
      </c>
      <c r="G157" s="220">
        <f>SUM(G151+G138+G130+G122+G116+G110+G91+G79+G75+G73+G10)</f>
        <v>96751</v>
      </c>
      <c r="H157" s="400">
        <f>SUM(H154+H151+H138+H130+H122+H116+H110+H106+H91+H79+H74+H10)</f>
        <v>62680</v>
      </c>
      <c r="I157" s="221">
        <f>SUM(I154+I151+I138+I130+I116+I106+I91+I79+I74+I10)</f>
        <v>58510</v>
      </c>
      <c r="J157" s="103">
        <f>SUM(J154+J151+J138+J130+J116+J106+J91+J79+J74+J10)</f>
        <v>58510</v>
      </c>
    </row>
    <row r="158" spans="1:10" ht="16.5" customHeight="1">
      <c r="A158" s="104"/>
      <c r="B158" s="105"/>
      <c r="C158" s="106"/>
      <c r="D158" s="222"/>
      <c r="E158" s="222"/>
      <c r="F158" s="401"/>
      <c r="G158" s="222"/>
      <c r="H158" s="402"/>
      <c r="I158" s="107"/>
      <c r="J158" s="107"/>
    </row>
    <row r="159" spans="1:10" ht="21" customHeight="1">
      <c r="A159" s="108" t="s">
        <v>105</v>
      </c>
      <c r="B159" s="109"/>
      <c r="C159" s="223"/>
      <c r="D159" s="224">
        <v>2016</v>
      </c>
      <c r="E159" s="224">
        <v>2017</v>
      </c>
      <c r="F159" s="403">
        <v>2018</v>
      </c>
      <c r="G159" s="224">
        <v>2018</v>
      </c>
      <c r="H159" s="404">
        <v>2019</v>
      </c>
      <c r="I159" s="405">
        <v>2020</v>
      </c>
      <c r="J159" s="10">
        <v>2021</v>
      </c>
    </row>
    <row r="160" spans="1:10" ht="12" customHeight="1">
      <c r="A160" s="60" t="s">
        <v>208</v>
      </c>
      <c r="B160" s="61"/>
      <c r="C160" s="62"/>
      <c r="D160" s="192">
        <f>SUM(D164:D167)</f>
        <v>0</v>
      </c>
      <c r="E160" s="192">
        <f>SUM(E165:E166)</f>
        <v>0</v>
      </c>
      <c r="F160" s="374"/>
      <c r="G160" s="191"/>
      <c r="H160" s="170"/>
      <c r="I160" s="193"/>
      <c r="J160" s="63"/>
    </row>
    <row r="161" spans="1:256" ht="12" customHeight="1">
      <c r="A161" s="429"/>
      <c r="B161" s="430">
        <v>716000</v>
      </c>
      <c r="C161" s="429" t="s">
        <v>209</v>
      </c>
      <c r="D161" s="429"/>
      <c r="E161" s="429"/>
      <c r="F161" s="429"/>
      <c r="G161" s="429"/>
      <c r="H161" s="429">
        <v>6000</v>
      </c>
      <c r="I161" s="429"/>
      <c r="J161" s="429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2" customHeight="1">
      <c r="A162" s="64"/>
      <c r="B162" s="430">
        <v>718004</v>
      </c>
      <c r="C162" s="429" t="s">
        <v>210</v>
      </c>
      <c r="D162" s="200"/>
      <c r="E162" s="200"/>
      <c r="F162" s="375"/>
      <c r="G162" s="194"/>
      <c r="H162" s="176">
        <v>9523</v>
      </c>
      <c r="I162" s="215"/>
      <c r="J162" s="87"/>
    </row>
    <row r="163" spans="1:256" ht="12" customHeight="1">
      <c r="A163" s="114"/>
      <c r="B163" s="47">
        <v>717001</v>
      </c>
      <c r="C163" s="48" t="s">
        <v>211</v>
      </c>
      <c r="D163" s="196">
        <v>0</v>
      </c>
      <c r="E163" s="196">
        <v>3263</v>
      </c>
      <c r="F163" s="376"/>
      <c r="G163" s="196"/>
      <c r="H163" s="164">
        <v>0</v>
      </c>
      <c r="I163" s="181"/>
      <c r="J163" s="16"/>
    </row>
    <row r="164" spans="1:256" ht="12" customHeight="1">
      <c r="A164" s="68"/>
      <c r="B164" s="69">
        <v>718004</v>
      </c>
      <c r="C164" s="58" t="s">
        <v>212</v>
      </c>
      <c r="D164" s="196">
        <v>0</v>
      </c>
      <c r="E164" s="196">
        <v>0</v>
      </c>
      <c r="F164" s="376"/>
      <c r="G164" s="196"/>
      <c r="H164" s="164">
        <v>7050</v>
      </c>
      <c r="I164" s="181" t="s">
        <v>9</v>
      </c>
      <c r="J164" s="16" t="s">
        <v>9</v>
      </c>
    </row>
    <row r="165" spans="1:256" ht="12" customHeight="1">
      <c r="A165" s="99"/>
      <c r="B165" s="69">
        <v>718003</v>
      </c>
      <c r="C165" s="58" t="s">
        <v>213</v>
      </c>
      <c r="D165" s="196"/>
      <c r="E165" s="196"/>
      <c r="F165" s="376"/>
      <c r="G165" s="196"/>
      <c r="H165" s="164"/>
      <c r="I165" s="181">
        <v>16313</v>
      </c>
      <c r="J165" s="16">
        <v>16313</v>
      </c>
    </row>
    <row r="166" spans="1:256" ht="12" customHeight="1">
      <c r="A166" s="99"/>
      <c r="B166" s="69"/>
      <c r="C166" s="58"/>
      <c r="D166" s="196"/>
      <c r="E166" s="196"/>
      <c r="F166" s="376"/>
      <c r="G166" s="196"/>
      <c r="H166" s="164"/>
      <c r="I166" s="181"/>
      <c r="J166" s="16"/>
    </row>
    <row r="167" spans="1:256" ht="12" customHeight="1">
      <c r="A167" s="110"/>
      <c r="B167" s="111"/>
      <c r="C167" s="112"/>
      <c r="D167" s="196"/>
      <c r="E167" s="196"/>
      <c r="F167" s="376"/>
      <c r="G167" s="196"/>
      <c r="H167" s="164"/>
      <c r="I167" s="226"/>
      <c r="J167" s="113"/>
    </row>
    <row r="168" spans="1:256" ht="12" customHeight="1">
      <c r="A168" s="110"/>
      <c r="B168" s="111"/>
      <c r="C168" s="112"/>
      <c r="D168" s="196"/>
      <c r="E168" s="196"/>
      <c r="F168" s="376"/>
      <c r="G168" s="196"/>
      <c r="H168" s="164"/>
      <c r="I168" s="226"/>
      <c r="J168" s="113"/>
    </row>
    <row r="169" spans="1:256" ht="16.5" customHeight="1">
      <c r="A169" s="115" t="s">
        <v>106</v>
      </c>
      <c r="B169" s="116"/>
      <c r="C169" s="117"/>
      <c r="D169" s="227">
        <v>0</v>
      </c>
      <c r="E169" s="227">
        <f>SUM(E163:E167)</f>
        <v>3263</v>
      </c>
      <c r="F169" s="227">
        <v>0</v>
      </c>
      <c r="G169" s="406"/>
      <c r="H169" s="178">
        <f>SUM(H161:H168)</f>
        <v>22573</v>
      </c>
      <c r="I169" s="232">
        <f>SUM(I161:I168)</f>
        <v>16313</v>
      </c>
      <c r="J169" s="118">
        <f>SUM(J161:J168)</f>
        <v>16313</v>
      </c>
    </row>
    <row r="170" spans="1:256" ht="16.5" customHeight="1">
      <c r="A170" s="46"/>
      <c r="B170" s="47"/>
      <c r="C170" s="48"/>
      <c r="D170" s="228"/>
      <c r="E170" s="228"/>
      <c r="F170" s="228"/>
      <c r="G170" s="407"/>
      <c r="H170" s="408"/>
      <c r="I170" s="49"/>
      <c r="J170" s="49"/>
    </row>
    <row r="171" spans="1:256">
      <c r="A171" s="52" t="s">
        <v>107</v>
      </c>
      <c r="B171" s="53"/>
      <c r="C171" s="223"/>
      <c r="D171" s="224">
        <v>2016</v>
      </c>
      <c r="E171" s="224">
        <v>2017</v>
      </c>
      <c r="F171" s="403">
        <v>2018</v>
      </c>
      <c r="G171" s="224">
        <v>2018</v>
      </c>
      <c r="H171" s="404">
        <v>2019</v>
      </c>
      <c r="I171" s="405">
        <v>2020</v>
      </c>
      <c r="J171" s="10">
        <v>2021</v>
      </c>
    </row>
    <row r="172" spans="1:256" ht="12" customHeight="1">
      <c r="A172" s="119"/>
      <c r="B172" s="57"/>
      <c r="C172" s="58"/>
      <c r="D172" s="196"/>
      <c r="E172" s="196"/>
      <c r="F172" s="376"/>
      <c r="G172" s="196"/>
      <c r="H172" s="409"/>
      <c r="I172" s="229"/>
      <c r="J172" s="120"/>
    </row>
    <row r="173" spans="1:256" ht="12">
      <c r="A173" s="119"/>
      <c r="B173" s="69"/>
      <c r="C173" s="58"/>
      <c r="D173" s="196"/>
      <c r="E173" s="196"/>
      <c r="F173" s="376"/>
      <c r="G173" s="196"/>
      <c r="H173" s="410"/>
      <c r="I173" s="230"/>
      <c r="J173" s="121"/>
    </row>
    <row r="174" spans="1:256">
      <c r="A174" s="56"/>
      <c r="B174" s="69"/>
      <c r="C174" s="58"/>
      <c r="D174" s="196"/>
      <c r="E174" s="196"/>
      <c r="F174" s="376"/>
      <c r="G174" s="196"/>
      <c r="H174" s="164"/>
      <c r="I174" s="181"/>
      <c r="J174" s="16"/>
    </row>
    <row r="175" spans="1:256" ht="16.5" customHeight="1">
      <c r="A175" s="122" t="s">
        <v>107</v>
      </c>
      <c r="B175" s="123"/>
      <c r="C175" s="124"/>
      <c r="D175" s="231"/>
      <c r="E175" s="231"/>
      <c r="F175" s="411"/>
      <c r="G175" s="412"/>
      <c r="H175" s="183"/>
      <c r="I175" s="232"/>
      <c r="J175" s="118"/>
    </row>
    <row r="176" spans="1:256" ht="16.5" customHeight="1">
      <c r="A176" s="233"/>
      <c r="B176" s="234"/>
      <c r="C176" s="235"/>
      <c r="D176" s="236"/>
      <c r="E176" s="236"/>
      <c r="F176" s="236"/>
      <c r="G176" s="236"/>
      <c r="H176" s="237"/>
      <c r="I176" s="237"/>
      <c r="J176" s="237"/>
    </row>
    <row r="177" spans="1:13" ht="16.5" customHeight="1">
      <c r="A177" s="233"/>
      <c r="B177" s="234"/>
      <c r="C177" s="235"/>
      <c r="D177" s="236"/>
      <c r="E177" s="236"/>
      <c r="F177" s="413" t="s">
        <v>130</v>
      </c>
      <c r="G177" s="413" t="s">
        <v>165</v>
      </c>
      <c r="H177" s="237"/>
      <c r="I177" s="237"/>
      <c r="J177" s="237"/>
    </row>
    <row r="178" spans="1:13" ht="12" customHeight="1">
      <c r="A178" s="4"/>
      <c r="B178" s="125"/>
      <c r="C178" s="106"/>
      <c r="D178" s="414" t="s">
        <v>166</v>
      </c>
      <c r="E178" s="414" t="s">
        <v>166</v>
      </c>
      <c r="F178" s="414" t="s">
        <v>132</v>
      </c>
      <c r="G178" s="414" t="s">
        <v>166</v>
      </c>
      <c r="H178" s="415" t="s">
        <v>128</v>
      </c>
      <c r="I178" s="416" t="s">
        <v>128</v>
      </c>
      <c r="J178" s="416" t="s">
        <v>128</v>
      </c>
    </row>
    <row r="179" spans="1:13" ht="16.149999999999999" customHeight="1">
      <c r="A179" s="126" t="s">
        <v>108</v>
      </c>
      <c r="B179" s="127"/>
      <c r="C179" s="128"/>
      <c r="D179" s="224" t="s">
        <v>214</v>
      </c>
      <c r="E179" s="224" t="s">
        <v>151</v>
      </c>
      <c r="F179" s="403" t="s">
        <v>152</v>
      </c>
      <c r="G179" s="224" t="s">
        <v>152</v>
      </c>
      <c r="H179" s="404" t="s">
        <v>153</v>
      </c>
      <c r="I179" s="225" t="s">
        <v>183</v>
      </c>
      <c r="J179" s="55" t="s">
        <v>200</v>
      </c>
    </row>
    <row r="180" spans="1:13" ht="13.9" customHeight="1">
      <c r="A180" s="129" t="s">
        <v>109</v>
      </c>
      <c r="B180" s="130"/>
      <c r="C180" s="131"/>
      <c r="D180" s="238">
        <v>51536</v>
      </c>
      <c r="E180" s="238">
        <v>61701</v>
      </c>
      <c r="F180" s="417">
        <v>64790</v>
      </c>
      <c r="G180" s="238">
        <v>96751</v>
      </c>
      <c r="H180" s="418">
        <v>62680</v>
      </c>
      <c r="I180" s="239">
        <v>58510</v>
      </c>
      <c r="J180" s="132">
        <v>58510</v>
      </c>
    </row>
    <row r="181" spans="1:13" ht="13.9" customHeight="1">
      <c r="A181" s="129" t="s">
        <v>110</v>
      </c>
      <c r="B181" s="130"/>
      <c r="C181" s="131"/>
      <c r="D181" s="238">
        <v>0</v>
      </c>
      <c r="E181" s="238">
        <v>3263</v>
      </c>
      <c r="F181" s="417">
        <v>0</v>
      </c>
      <c r="G181" s="238">
        <v>0</v>
      </c>
      <c r="H181" s="418">
        <v>22573</v>
      </c>
      <c r="I181" s="239">
        <v>16313</v>
      </c>
      <c r="J181" s="132">
        <v>16313</v>
      </c>
    </row>
    <row r="182" spans="1:13" ht="13.9" customHeight="1">
      <c r="A182" s="129" t="s">
        <v>111</v>
      </c>
      <c r="B182" s="130"/>
      <c r="C182" s="131"/>
      <c r="D182" s="238">
        <v>0</v>
      </c>
      <c r="E182" s="238">
        <v>0</v>
      </c>
      <c r="F182" s="417">
        <v>0</v>
      </c>
      <c r="G182" s="238">
        <v>0</v>
      </c>
      <c r="H182" s="418"/>
      <c r="I182" s="239"/>
      <c r="J182" s="132"/>
    </row>
    <row r="183" spans="1:13" ht="13.9" customHeight="1">
      <c r="A183" s="133" t="s">
        <v>112</v>
      </c>
      <c r="B183" s="134"/>
      <c r="C183" s="135"/>
      <c r="D183" s="240">
        <f t="shared" ref="D183:J183" si="0">SUM(D180:D182)</f>
        <v>51536</v>
      </c>
      <c r="E183" s="240">
        <f t="shared" si="0"/>
        <v>64964</v>
      </c>
      <c r="F183" s="419">
        <f t="shared" si="0"/>
        <v>64790</v>
      </c>
      <c r="G183" s="240">
        <f t="shared" si="0"/>
        <v>96751</v>
      </c>
      <c r="H183" s="420">
        <f t="shared" si="0"/>
        <v>85253</v>
      </c>
      <c r="I183" s="241">
        <f t="shared" si="0"/>
        <v>74823</v>
      </c>
      <c r="J183" s="241">
        <f t="shared" si="0"/>
        <v>74823</v>
      </c>
    </row>
    <row r="184" spans="1:13" ht="12.75" customHeight="1">
      <c r="A184" s="46"/>
      <c r="B184" s="47"/>
      <c r="C184" s="48"/>
      <c r="D184" s="196"/>
      <c r="E184" s="196"/>
      <c r="F184" s="376"/>
      <c r="G184" s="196"/>
      <c r="H184" s="164"/>
      <c r="I184" s="242"/>
      <c r="J184" s="136"/>
    </row>
    <row r="185" spans="1:13" ht="14.25">
      <c r="A185" s="129" t="s">
        <v>0</v>
      </c>
      <c r="B185" s="130"/>
      <c r="C185" s="131"/>
      <c r="D185" s="238">
        <v>68666</v>
      </c>
      <c r="E185" s="238">
        <v>68380</v>
      </c>
      <c r="F185" s="417">
        <v>64790</v>
      </c>
      <c r="G185" s="238">
        <v>78463</v>
      </c>
      <c r="H185" s="418">
        <v>78203</v>
      </c>
      <c r="I185" s="239">
        <v>74823</v>
      </c>
      <c r="J185" s="132">
        <v>74823</v>
      </c>
      <c r="M185" s="50"/>
    </row>
    <row r="186" spans="1:13" ht="14.25">
      <c r="A186" s="129" t="s">
        <v>21</v>
      </c>
      <c r="B186" s="130"/>
      <c r="C186" s="131"/>
      <c r="D186" s="238">
        <v>0</v>
      </c>
      <c r="E186" s="238">
        <v>0</v>
      </c>
      <c r="F186" s="417">
        <v>0</v>
      </c>
      <c r="G186" s="238">
        <v>7050</v>
      </c>
      <c r="H186" s="418">
        <v>7050</v>
      </c>
      <c r="I186" s="239">
        <v>0</v>
      </c>
      <c r="J186" s="132">
        <v>0</v>
      </c>
    </row>
    <row r="187" spans="1:13" ht="14.25">
      <c r="A187" s="137" t="s">
        <v>25</v>
      </c>
      <c r="B187" s="138"/>
      <c r="C187" s="139"/>
      <c r="D187" s="238">
        <v>0</v>
      </c>
      <c r="E187" s="238">
        <v>0</v>
      </c>
      <c r="F187" s="417">
        <v>0</v>
      </c>
      <c r="G187" s="238">
        <v>0</v>
      </c>
      <c r="H187" s="418"/>
      <c r="I187" s="239"/>
      <c r="J187" s="132"/>
    </row>
    <row r="188" spans="1:13" ht="14.25">
      <c r="A188" s="137" t="s">
        <v>113</v>
      </c>
      <c r="B188" s="138"/>
      <c r="C188" s="139"/>
      <c r="D188" s="238">
        <v>0</v>
      </c>
      <c r="E188" s="238">
        <v>0</v>
      </c>
      <c r="F188" s="417">
        <v>0</v>
      </c>
      <c r="G188" s="238">
        <v>0</v>
      </c>
      <c r="H188" s="418"/>
      <c r="I188" s="239"/>
      <c r="J188" s="132"/>
    </row>
    <row r="189" spans="1:13" ht="15">
      <c r="A189" s="140" t="s">
        <v>28</v>
      </c>
      <c r="B189" s="141"/>
      <c r="C189" s="142"/>
      <c r="D189" s="243">
        <f t="shared" ref="D189:J189" si="1">SUM(D185:D188)</f>
        <v>68666</v>
      </c>
      <c r="E189" s="243">
        <f t="shared" si="1"/>
        <v>68380</v>
      </c>
      <c r="F189" s="421">
        <f t="shared" si="1"/>
        <v>64790</v>
      </c>
      <c r="G189" s="240">
        <f t="shared" si="1"/>
        <v>85513</v>
      </c>
      <c r="H189" s="361">
        <f t="shared" si="1"/>
        <v>85253</v>
      </c>
      <c r="I189" s="244">
        <f t="shared" si="1"/>
        <v>74823</v>
      </c>
      <c r="J189" s="143">
        <f t="shared" si="1"/>
        <v>74823</v>
      </c>
    </row>
    <row r="190" spans="1:13" ht="15.75">
      <c r="A190" s="144" t="s">
        <v>114</v>
      </c>
      <c r="B190" s="145"/>
      <c r="C190" s="146"/>
      <c r="D190" s="422">
        <f>D189-D183</f>
        <v>17130</v>
      </c>
      <c r="E190" s="245">
        <f>E189-E183</f>
        <v>3416</v>
      </c>
      <c r="F190" s="423"/>
      <c r="G190" s="424"/>
      <c r="H190" s="424"/>
      <c r="I190" s="245"/>
      <c r="J190" s="245"/>
    </row>
    <row r="191" spans="1:13" hidden="1"/>
    <row r="192" spans="1:13" ht="12.75" hidden="1">
      <c r="C192" s="147">
        <f>PMT(3.8%/12,144,10000000,0,0)</f>
        <v>-86584.975452428713</v>
      </c>
      <c r="D192" s="147"/>
      <c r="E192" s="147"/>
      <c r="F192" s="147"/>
      <c r="G192" s="147"/>
    </row>
    <row r="193" spans="2:7" hidden="1">
      <c r="B193" s="33" t="s">
        <v>115</v>
      </c>
      <c r="C193" s="148">
        <f>+C192*-144</f>
        <v>12468236.465149734</v>
      </c>
      <c r="D193" s="148"/>
      <c r="E193" s="148"/>
      <c r="F193" s="148"/>
      <c r="G193" s="148"/>
    </row>
    <row r="194" spans="2:7" hidden="1">
      <c r="B194" s="33" t="s">
        <v>116</v>
      </c>
      <c r="C194" s="149">
        <f>+C192*-12</f>
        <v>1039019.7054291446</v>
      </c>
      <c r="D194" s="149"/>
      <c r="E194" s="149"/>
      <c r="F194" s="149"/>
      <c r="G194" s="149"/>
    </row>
    <row r="195" spans="2:7" hidden="1">
      <c r="B195" s="33" t="s">
        <v>117</v>
      </c>
      <c r="C195" s="149" t="e">
        <f>+#REF!</f>
        <v>#REF!</v>
      </c>
      <c r="D195" s="149"/>
      <c r="E195" s="149"/>
      <c r="F195" s="149"/>
      <c r="G195" s="149"/>
    </row>
    <row r="196" spans="2:7" ht="14.25" hidden="1" customHeight="1">
      <c r="B196" s="33" t="s">
        <v>118</v>
      </c>
      <c r="C196" s="149" t="e">
        <f>+C195*12</f>
        <v>#REF!</v>
      </c>
      <c r="D196" s="149"/>
      <c r="E196" s="149"/>
      <c r="F196" s="149"/>
      <c r="G196" s="149"/>
    </row>
    <row r="197" spans="2:7" ht="16.5" hidden="1" customHeight="1">
      <c r="B197" s="33" t="s">
        <v>119</v>
      </c>
      <c r="C197" s="149">
        <v>69444.44</v>
      </c>
      <c r="D197" s="149"/>
      <c r="E197" s="149"/>
      <c r="F197" s="149"/>
      <c r="G197" s="149"/>
    </row>
    <row r="198" spans="2:7" ht="11.25" hidden="1" customHeight="1">
      <c r="B198" s="33" t="s">
        <v>120</v>
      </c>
      <c r="C198" s="149">
        <f>+C197*12</f>
        <v>833333.28</v>
      </c>
      <c r="D198" s="149"/>
      <c r="E198" s="149"/>
      <c r="F198" s="149"/>
      <c r="G198" s="149"/>
    </row>
    <row r="199" spans="2:7" hidden="1">
      <c r="B199" s="150"/>
      <c r="C199" s="32"/>
      <c r="D199" s="32"/>
      <c r="E199" s="32"/>
      <c r="F199" s="32"/>
      <c r="G199" s="32"/>
    </row>
    <row r="200" spans="2:7" hidden="1">
      <c r="B200" s="151" t="s">
        <v>121</v>
      </c>
      <c r="C200" s="152"/>
      <c r="D200" s="50"/>
      <c r="E200" s="50"/>
      <c r="F200" s="50"/>
      <c r="G200" s="50"/>
    </row>
    <row r="201" spans="2:7" ht="15" hidden="1">
      <c r="B201" s="153" t="s">
        <v>122</v>
      </c>
      <c r="C201" s="154">
        <f>PMT(4%/12,156,15000000,0,0)</f>
        <v>-123467.42335590994</v>
      </c>
      <c r="D201" s="246"/>
      <c r="E201" s="246"/>
      <c r="F201" s="246"/>
      <c r="G201" s="246"/>
    </row>
    <row r="202" spans="2:7" ht="15" hidden="1">
      <c r="B202" s="153" t="s">
        <v>123</v>
      </c>
      <c r="C202" s="155">
        <f>(+C201*12)*-1</f>
        <v>1481609.0802709193</v>
      </c>
      <c r="D202" s="247"/>
      <c r="E202" s="247"/>
      <c r="F202" s="247"/>
      <c r="G202" s="247"/>
    </row>
    <row r="203" spans="2:7" ht="15" hidden="1">
      <c r="B203" s="153" t="s">
        <v>124</v>
      </c>
      <c r="C203" s="155">
        <f>+C202-C204</f>
        <v>231609.08027091925</v>
      </c>
      <c r="D203" s="247"/>
      <c r="E203" s="247"/>
      <c r="F203" s="247"/>
      <c r="G203" s="247"/>
    </row>
    <row r="204" spans="2:7" ht="15" hidden="1">
      <c r="B204" s="156" t="s">
        <v>125</v>
      </c>
      <c r="C204" s="157">
        <f>+((15000000/144)*12)</f>
        <v>1250000</v>
      </c>
      <c r="D204" s="247"/>
      <c r="E204" s="247"/>
      <c r="F204" s="247"/>
      <c r="G204" s="247"/>
    </row>
    <row r="205" spans="2:7">
      <c r="B205" s="32"/>
      <c r="C205" s="32"/>
      <c r="D205" s="32"/>
      <c r="E205" s="32"/>
      <c r="F205" s="32"/>
      <c r="G205" s="32"/>
    </row>
    <row r="206" spans="2:7">
      <c r="B206" s="32"/>
      <c r="C206" s="32"/>
      <c r="D206" s="32"/>
      <c r="E206" s="32"/>
      <c r="F206" s="32"/>
      <c r="G206" s="32"/>
    </row>
    <row r="207" spans="2:7">
      <c r="B207" s="32"/>
      <c r="C207" s="32"/>
      <c r="D207" s="32"/>
      <c r="E207" s="32"/>
      <c r="F207" s="32"/>
      <c r="G207" s="32"/>
    </row>
    <row r="208" spans="2:7" hidden="1">
      <c r="B208" s="32"/>
      <c r="C208" s="32"/>
      <c r="D208" s="32"/>
      <c r="E208" s="32"/>
      <c r="F208" s="32"/>
      <c r="G208" s="32"/>
    </row>
    <row r="209" spans="1:7" ht="15">
      <c r="A209" s="248" t="s">
        <v>215</v>
      </c>
      <c r="B209" s="32"/>
      <c r="C209" s="32"/>
      <c r="D209" s="32"/>
      <c r="E209" s="32"/>
      <c r="F209" s="32"/>
      <c r="G209" s="32"/>
    </row>
    <row r="210" spans="1:7">
      <c r="B210" s="32"/>
      <c r="C210" s="32"/>
      <c r="D210" s="32"/>
      <c r="E210" s="32"/>
      <c r="F210" s="32"/>
      <c r="G210" s="32"/>
    </row>
    <row r="211" spans="1:7">
      <c r="B211" s="32"/>
      <c r="C211" s="32"/>
      <c r="D211" s="32"/>
      <c r="E211" s="32"/>
      <c r="F211" s="32"/>
      <c r="G211" s="32"/>
    </row>
    <row r="212" spans="1:7" ht="15">
      <c r="A212" s="248" t="s">
        <v>216</v>
      </c>
      <c r="B212" s="248"/>
      <c r="C212" s="249"/>
      <c r="D212" s="248"/>
      <c r="E212" s="32"/>
      <c r="F212" s="32"/>
      <c r="G212" s="32"/>
    </row>
    <row r="213" spans="1:7" ht="15.75" hidden="1">
      <c r="A213" s="250"/>
      <c r="B213" s="248"/>
      <c r="C213" s="248"/>
      <c r="D213" s="248"/>
      <c r="E213" s="32"/>
      <c r="F213" s="32"/>
      <c r="G213" s="32"/>
    </row>
    <row r="214" spans="1:7" ht="15">
      <c r="A214" s="248" t="s">
        <v>164</v>
      </c>
      <c r="B214" s="251"/>
      <c r="C214" s="252"/>
      <c r="D214" s="252"/>
    </row>
    <row r="215" spans="1:7" ht="15">
      <c r="A215" s="248"/>
      <c r="B215" s="251"/>
      <c r="C215" s="252"/>
      <c r="D215" s="252"/>
    </row>
    <row r="216" spans="1:7" ht="15">
      <c r="A216" s="248" t="s">
        <v>188</v>
      </c>
      <c r="B216" s="251"/>
      <c r="C216" s="252"/>
      <c r="D216" s="252"/>
    </row>
    <row r="218" spans="1:7" hidden="1"/>
    <row r="223" spans="1:7" hidden="1"/>
    <row r="224" spans="1:7" hidden="1"/>
    <row r="233" hidden="1"/>
    <row r="234" hidden="1"/>
    <row r="247" hidden="1"/>
    <row r="248" hidden="1"/>
    <row r="267" ht="19.5" customHeight="1"/>
    <row r="273" ht="17.25" customHeight="1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príjmy 2019-2021</vt:lpstr>
      <vt:lpstr>výdavky 2019-2021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Ján Janda</cp:lastModifiedBy>
  <cp:revision>1</cp:revision>
  <cp:lastPrinted>2018-11-28T15:33:02Z</cp:lastPrinted>
  <dcterms:created xsi:type="dcterms:W3CDTF">1601-01-01T00:00:00Z</dcterms:created>
  <dcterms:modified xsi:type="dcterms:W3CDTF">2018-11-30T10:34:06Z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-1997388122</vt:i4>
  </property>
  <property fmtid="{D5CDD505-2E9C-101B-9397-08002B2CF9AE}" pid="3" name="_AuthorEmail">
    <vt:lpwstr>urbanova@senicanet.net</vt:lpwstr>
  </property>
  <property fmtid="{D5CDD505-2E9C-101B-9397-08002B2CF9AE}" pid="4" name="_AuthorEmailDisplayName">
    <vt:lpwstr>Urbanova</vt:lpwstr>
  </property>
  <property fmtid="{D5CDD505-2E9C-101B-9397-08002B2CF9AE}" pid="5" name="_EmailSubject">
    <vt:lpwstr>Materialy na skolenie</vt:lpwstr>
  </property>
  <property fmtid="{D5CDD505-2E9C-101B-9397-08002B2CF9AE}" pid="6" name="_ReviewingToolsShownOnce">
    <vt:lpwstr/>
  </property>
</Properties>
</file>